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1720" windowHeight="6465"/>
  </bookViews>
  <sheets>
    <sheet name="Pegagogika_Mu_ST" sheetId="1" r:id="rId1"/>
    <sheet name="M1_EPiWiEM" sheetId="14" r:id="rId2"/>
    <sheet name="M2_EPiWiiWDwRZ" sheetId="19" r:id="rId3"/>
    <sheet name="M3_POWiP" sheetId="6" r:id="rId4"/>
    <sheet name="M4_PSiS" sheetId="17" r:id="rId5"/>
    <sheet name="M5_RzTS" sheetId="16" r:id="rId6"/>
  </sheets>
  <definedNames>
    <definedName name="_xlnm._FilterDatabase" localSheetId="3" hidden="1">M3_POWiP!$A$8:$O$20</definedName>
    <definedName name="_xlnm._FilterDatabase" localSheetId="0" hidden="1">Pegagogika_Mu_ST!$A$10:$O$22</definedName>
    <definedName name="_xlnm.Print_Area" localSheetId="1">M1_EPiWiEM!$A$1:$AD$36</definedName>
    <definedName name="_xlnm.Print_Area" localSheetId="2">M2_EPiWiiWDwRZ!$A$1:$AD$34</definedName>
    <definedName name="_xlnm.Print_Area" localSheetId="3">M3_POWiP!$A$1:$AD$29</definedName>
    <definedName name="_xlnm.Print_Area" localSheetId="4">M4_PSiS!$A$1:$AD$31</definedName>
    <definedName name="_xlnm.Print_Area" localSheetId="5">M5_RzTS!$A$1:$AD$28</definedName>
    <definedName name="_xlnm.Print_Area" localSheetId="0">Pegagogika_Mu_ST!$A$1:$AD$56</definedName>
    <definedName name="Print_Area" localSheetId="3">M3_POWiP!$A$1:$AD$27</definedName>
    <definedName name="Print_Area" localSheetId="0">Pegagogika_Mu_ST!$A$1:$AD$52</definedName>
    <definedName name="Print_Titles" localSheetId="0">Pegagogika_Mu_ST!$5:$7</definedName>
    <definedName name="_xlnm.Print_Titles" localSheetId="0">Pegagogika_Mu_ST!$5:$7</definedName>
  </definedNames>
  <calcPr calcId="125725"/>
</workbook>
</file>

<file path=xl/calcChain.xml><?xml version="1.0" encoding="utf-8"?>
<calcChain xmlns="http://schemas.openxmlformats.org/spreadsheetml/2006/main">
  <c r="G21" i="6"/>
  <c r="G21" i="14"/>
  <c r="E39" i="1"/>
  <c r="E38"/>
  <c r="E34"/>
  <c r="E33"/>
  <c r="E32"/>
  <c r="E31"/>
  <c r="E30"/>
  <c r="E29"/>
  <c r="E28"/>
  <c r="E27"/>
  <c r="E26"/>
  <c r="E25"/>
  <c r="E24"/>
  <c r="D38"/>
  <c r="D39"/>
  <c r="D34"/>
  <c r="D24"/>
  <c r="D25"/>
  <c r="D26"/>
  <c r="D27"/>
  <c r="D28"/>
  <c r="D29"/>
  <c r="D30"/>
  <c r="D31"/>
  <c r="D32"/>
  <c r="D33"/>
  <c r="D23"/>
  <c r="Y28" i="14"/>
  <c r="R28"/>
  <c r="H28"/>
  <c r="I28"/>
  <c r="J28"/>
  <c r="L28"/>
  <c r="K45" i="1"/>
  <c r="Q45"/>
  <c r="W45"/>
  <c r="AC45"/>
  <c r="K44"/>
  <c r="Q44"/>
  <c r="W44"/>
  <c r="AC44"/>
  <c r="AD22" i="16"/>
  <c r="AD45" i="1" s="1"/>
  <c r="AB22" i="16"/>
  <c r="AB45" i="1" s="1"/>
  <c r="AA22" i="16"/>
  <c r="AA45" i="1" s="1"/>
  <c r="Z22" i="16"/>
  <c r="Z45" i="1" s="1"/>
  <c r="Y22" i="16"/>
  <c r="Y45" i="1" s="1"/>
  <c r="R22" i="16"/>
  <c r="R45" i="1" s="1"/>
  <c r="N22" i="16"/>
  <c r="N45" i="1" s="1"/>
  <c r="O22" i="16"/>
  <c r="O45" i="1" s="1"/>
  <c r="P22" i="16"/>
  <c r="P45" i="1" s="1"/>
  <c r="M22" i="16"/>
  <c r="M45" i="1" s="1"/>
  <c r="X22" i="16"/>
  <c r="X45" i="1" s="1"/>
  <c r="V22" i="16"/>
  <c r="V45" i="1" s="1"/>
  <c r="U22" i="16"/>
  <c r="U45" i="1" s="1"/>
  <c r="T22" i="16"/>
  <c r="T45" i="1" s="1"/>
  <c r="S22" i="16"/>
  <c r="S45" i="1" s="1"/>
  <c r="L22" i="16"/>
  <c r="L45" i="1" s="1"/>
  <c r="H22" i="16"/>
  <c r="H45" i="1" s="1"/>
  <c r="I22" i="16"/>
  <c r="J22"/>
  <c r="J45" i="1" s="1"/>
  <c r="G22" i="16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E8"/>
  <c r="D8"/>
  <c r="Y24" i="17"/>
  <c r="Y44" i="1" s="1"/>
  <c r="G24" i="17"/>
  <c r="G44" i="1" s="1"/>
  <c r="D8" i="17"/>
  <c r="E8"/>
  <c r="D11"/>
  <c r="E11"/>
  <c r="D12"/>
  <c r="E12"/>
  <c r="D13"/>
  <c r="E13"/>
  <c r="D14"/>
  <c r="E14"/>
  <c r="D15"/>
  <c r="E15"/>
  <c r="D16"/>
  <c r="E16"/>
  <c r="D17"/>
  <c r="E17"/>
  <c r="D20"/>
  <c r="E20"/>
  <c r="D21"/>
  <c r="E21"/>
  <c r="D22"/>
  <c r="E22"/>
  <c r="D23"/>
  <c r="E23"/>
  <c r="D18"/>
  <c r="E18"/>
  <c r="D19"/>
  <c r="E19"/>
  <c r="D9"/>
  <c r="E9"/>
  <c r="E10"/>
  <c r="D10"/>
  <c r="D11" i="6"/>
  <c r="E11"/>
  <c r="D12"/>
  <c r="E12"/>
  <c r="D14"/>
  <c r="E14"/>
  <c r="D15"/>
  <c r="E15"/>
  <c r="D16"/>
  <c r="E16"/>
  <c r="D17"/>
  <c r="E17"/>
  <c r="D19"/>
  <c r="E19"/>
  <c r="D20"/>
  <c r="E20"/>
  <c r="D10"/>
  <c r="E10"/>
  <c r="D18"/>
  <c r="E18"/>
  <c r="E21" s="1"/>
  <c r="E43" i="1" s="1"/>
  <c r="D9" i="6"/>
  <c r="E9"/>
  <c r="D13"/>
  <c r="E13"/>
  <c r="E8"/>
  <c r="D8"/>
  <c r="K42" i="1"/>
  <c r="Q42"/>
  <c r="W42"/>
  <c r="AC42"/>
  <c r="D24" i="19"/>
  <c r="E24"/>
  <c r="D25"/>
  <c r="E25"/>
  <c r="D26"/>
  <c r="E26"/>
  <c r="D27"/>
  <c r="E27"/>
  <c r="E23"/>
  <c r="E28" s="1"/>
  <c r="D23"/>
  <c r="D10"/>
  <c r="E10"/>
  <c r="D11"/>
  <c r="D21" s="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D9"/>
  <c r="D24" i="14"/>
  <c r="E24"/>
  <c r="D25"/>
  <c r="D28" s="1"/>
  <c r="E25"/>
  <c r="D26"/>
  <c r="E26"/>
  <c r="D27"/>
  <c r="E27"/>
  <c r="E23"/>
  <c r="D23"/>
  <c r="D10"/>
  <c r="D21" s="1"/>
  <c r="D29" s="1"/>
  <c r="D41" i="1" s="1"/>
  <c r="E10" i="14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D9"/>
  <c r="AD28" i="19"/>
  <c r="X28"/>
  <c r="R28"/>
  <c r="L28"/>
  <c r="AB28"/>
  <c r="AA28"/>
  <c r="Z28"/>
  <c r="Y28"/>
  <c r="V28"/>
  <c r="V29" s="1"/>
  <c r="V42" i="1" s="1"/>
  <c r="U28" i="19"/>
  <c r="T28"/>
  <c r="S28"/>
  <c r="P28"/>
  <c r="P29" s="1"/>
  <c r="P42" i="1" s="1"/>
  <c r="O28" i="19"/>
  <c r="N28"/>
  <c r="M28"/>
  <c r="J28"/>
  <c r="J29" s="1"/>
  <c r="J42" i="1" s="1"/>
  <c r="I28" i="19"/>
  <c r="H28"/>
  <c r="G28"/>
  <c r="AD21"/>
  <c r="AD29" s="1"/>
  <c r="AD42" i="1" s="1"/>
  <c r="AB21" i="19"/>
  <c r="AA21"/>
  <c r="Z21"/>
  <c r="Y21"/>
  <c r="Y29" s="1"/>
  <c r="X21"/>
  <c r="V21"/>
  <c r="U21"/>
  <c r="T21"/>
  <c r="T29" s="1"/>
  <c r="T42" i="1" s="1"/>
  <c r="S21" i="19"/>
  <c r="R21"/>
  <c r="R29" s="1"/>
  <c r="R42" i="1" s="1"/>
  <c r="P21" i="19"/>
  <c r="O21"/>
  <c r="N21"/>
  <c r="M21"/>
  <c r="L21"/>
  <c r="L29"/>
  <c r="L42" i="1" s="1"/>
  <c r="J21" i="19"/>
  <c r="I21"/>
  <c r="H21"/>
  <c r="G21"/>
  <c r="G29" s="1"/>
  <c r="AB21" i="14"/>
  <c r="AB28"/>
  <c r="X28"/>
  <c r="Z28"/>
  <c r="AA28"/>
  <c r="AD28"/>
  <c r="T28"/>
  <c r="U28"/>
  <c r="V28"/>
  <c r="N28"/>
  <c r="O28"/>
  <c r="P28"/>
  <c r="M28"/>
  <c r="S28"/>
  <c r="G28"/>
  <c r="H21"/>
  <c r="G30" s="1"/>
  <c r="I21"/>
  <c r="J21"/>
  <c r="L21"/>
  <c r="M21"/>
  <c r="M29" s="1"/>
  <c r="N21"/>
  <c r="O21"/>
  <c r="P21"/>
  <c r="P29" s="1"/>
  <c r="R21"/>
  <c r="S21"/>
  <c r="T21"/>
  <c r="U21"/>
  <c r="V21"/>
  <c r="X21"/>
  <c r="Y21"/>
  <c r="Z21"/>
  <c r="Z29" s="1"/>
  <c r="AA21"/>
  <c r="AD21"/>
  <c r="F39" i="1"/>
  <c r="F38"/>
  <c r="F24"/>
  <c r="F25"/>
  <c r="F26"/>
  <c r="F27"/>
  <c r="F28"/>
  <c r="F29"/>
  <c r="F30"/>
  <c r="F31"/>
  <c r="F32"/>
  <c r="F33"/>
  <c r="F34"/>
  <c r="F11"/>
  <c r="F12"/>
  <c r="F13"/>
  <c r="F14"/>
  <c r="F15"/>
  <c r="F16"/>
  <c r="F17"/>
  <c r="F18"/>
  <c r="F19"/>
  <c r="F20"/>
  <c r="F21"/>
  <c r="F22"/>
  <c r="F23"/>
  <c r="F10"/>
  <c r="E23"/>
  <c r="G9"/>
  <c r="L8"/>
  <c r="L49" s="1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E10"/>
  <c r="D10"/>
  <c r="H24" i="17"/>
  <c r="H44" i="1" s="1"/>
  <c r="I24" i="17"/>
  <c r="I44" i="1" s="1"/>
  <c r="J24" i="17"/>
  <c r="J44" i="1" s="1"/>
  <c r="L24" i="17"/>
  <c r="L44" i="1"/>
  <c r="M24" i="17"/>
  <c r="M44" i="1" s="1"/>
  <c r="N24" i="17"/>
  <c r="N44" i="1" s="1"/>
  <c r="O24" i="17"/>
  <c r="O44" i="1" s="1"/>
  <c r="P24" i="17"/>
  <c r="P44" i="1"/>
  <c r="R24" i="17"/>
  <c r="R44" i="1" s="1"/>
  <c r="S24" i="17"/>
  <c r="S44" i="1" s="1"/>
  <c r="T24" i="17"/>
  <c r="U24"/>
  <c r="U44" i="1"/>
  <c r="V24" i="17"/>
  <c r="V44" i="1" s="1"/>
  <c r="X24" i="17"/>
  <c r="X44" i="1" s="1"/>
  <c r="Z24" i="17"/>
  <c r="Z44" i="1" s="1"/>
  <c r="AA24" i="17"/>
  <c r="AA44" i="1"/>
  <c r="AB24" i="17"/>
  <c r="AB44" i="1" s="1"/>
  <c r="AD24" i="17"/>
  <c r="AD44" i="1" s="1"/>
  <c r="H21" i="6"/>
  <c r="G22" s="1"/>
  <c r="I21"/>
  <c r="J21"/>
  <c r="L21"/>
  <c r="M21"/>
  <c r="N21"/>
  <c r="O21"/>
  <c r="P21"/>
  <c r="R21"/>
  <c r="S21"/>
  <c r="T21"/>
  <c r="U21"/>
  <c r="V21"/>
  <c r="X21"/>
  <c r="Y21"/>
  <c r="Z21"/>
  <c r="AA21"/>
  <c r="Y22" s="1"/>
  <c r="AB21"/>
  <c r="AD21"/>
  <c r="R8" i="1"/>
  <c r="X8"/>
  <c r="AD8"/>
  <c r="AD49" s="1"/>
  <c r="H9"/>
  <c r="I9"/>
  <c r="J9"/>
  <c r="M9"/>
  <c r="N9"/>
  <c r="O9"/>
  <c r="P9"/>
  <c r="S9"/>
  <c r="T9"/>
  <c r="U9"/>
  <c r="S8" s="1"/>
  <c r="S47" s="1"/>
  <c r="V9"/>
  <c r="Y9"/>
  <c r="Z9"/>
  <c r="AA9"/>
  <c r="AB9"/>
  <c r="AD47"/>
  <c r="O29" i="19"/>
  <c r="O42" i="1" s="1"/>
  <c r="M22" i="6"/>
  <c r="D24" i="17"/>
  <c r="D44" i="1" s="1"/>
  <c r="G45"/>
  <c r="T44"/>
  <c r="AB29" i="19"/>
  <c r="AB42" i="1" s="1"/>
  <c r="D22" i="16"/>
  <c r="D45" i="1" s="1"/>
  <c r="AD29" i="14"/>
  <c r="AA29"/>
  <c r="S29" i="19"/>
  <c r="S42" i="1" s="1"/>
  <c r="N29" i="19"/>
  <c r="N42" i="1" s="1"/>
  <c r="X29" i="19"/>
  <c r="X42" i="1" s="1"/>
  <c r="U29" i="14"/>
  <c r="Z29" i="19"/>
  <c r="Z42" i="1" s="1"/>
  <c r="G23" i="16"/>
  <c r="V29" i="14"/>
  <c r="E22" i="16"/>
  <c r="E45" i="1" s="1"/>
  <c r="AA29" i="19"/>
  <c r="AA42" i="1" s="1"/>
  <c r="U29" i="19"/>
  <c r="U42" i="1" s="1"/>
  <c r="M29" i="19"/>
  <c r="M42" i="1" s="1"/>
  <c r="H29" i="19"/>
  <c r="D28"/>
  <c r="E21"/>
  <c r="E29" s="1"/>
  <c r="E42" i="1" s="1"/>
  <c r="I45"/>
  <c r="AB29" i="14"/>
  <c r="S29"/>
  <c r="R29"/>
  <c r="I29" i="19"/>
  <c r="I42" i="1" s="1"/>
  <c r="S22" i="6"/>
  <c r="E21" i="14"/>
  <c r="G25" i="17"/>
  <c r="E24"/>
  <c r="E44" i="1" s="1"/>
  <c r="M25" i="17"/>
  <c r="D21" i="6"/>
  <c r="D43" i="1"/>
  <c r="Y30" i="14"/>
  <c r="I29"/>
  <c r="O29"/>
  <c r="X29"/>
  <c r="E28"/>
  <c r="N29"/>
  <c r="S30"/>
  <c r="J29"/>
  <c r="T29"/>
  <c r="G29"/>
  <c r="Y29"/>
  <c r="L29"/>
  <c r="M30" l="1"/>
  <c r="E29"/>
  <c r="E41" i="1" s="1"/>
  <c r="H29" i="14"/>
  <c r="Y42" i="1"/>
  <c r="Y30" i="19"/>
  <c r="G30"/>
  <c r="G42" i="1"/>
  <c r="D29" i="19"/>
  <c r="D42" i="1" s="1"/>
  <c r="Y23" i="16"/>
  <c r="M23"/>
  <c r="S23"/>
  <c r="X50" i="1"/>
  <c r="X49"/>
  <c r="Y8"/>
  <c r="Y49" s="1"/>
  <c r="AD50"/>
  <c r="L50"/>
  <c r="M8"/>
  <c r="M49" s="1"/>
  <c r="R49"/>
  <c r="D8"/>
  <c r="D50" s="1"/>
  <c r="E8"/>
  <c r="E50" s="1"/>
  <c r="L51"/>
  <c r="R50"/>
  <c r="G8"/>
  <c r="G50" s="1"/>
  <c r="AD51"/>
  <c r="R51"/>
  <c r="AD48"/>
  <c r="X51"/>
  <c r="Y51"/>
  <c r="S50"/>
  <c r="Y50"/>
  <c r="M50"/>
  <c r="D51"/>
  <c r="E47"/>
  <c r="S48"/>
  <c r="Y47"/>
  <c r="S49"/>
  <c r="S30" i="19"/>
  <c r="S25" i="17"/>
  <c r="H42" i="1"/>
  <c r="S51"/>
  <c r="M30" i="19"/>
  <c r="Y48" i="1"/>
  <c r="Y25" i="17"/>
  <c r="M47" i="1" l="1"/>
  <c r="E48"/>
  <c r="M48"/>
  <c r="G49"/>
  <c r="D48"/>
  <c r="D49"/>
  <c r="D47"/>
  <c r="E49"/>
  <c r="M51"/>
  <c r="G51"/>
  <c r="G47"/>
  <c r="E51"/>
  <c r="G48"/>
</calcChain>
</file>

<file path=xl/comments1.xml><?xml version="1.0" encoding="utf-8"?>
<comments xmlns="http://schemas.openxmlformats.org/spreadsheetml/2006/main">
  <authors>
    <author>Grażyna Gajewska</author>
  </authors>
  <commentList>
    <comment ref="S19" authorId="0">
      <text>
        <r>
          <rPr>
            <b/>
            <sz val="8"/>
            <color indexed="81"/>
            <rFont val="Tahoma"/>
            <family val="2"/>
            <charset val="238"/>
          </rPr>
          <t>Grażyna Gajewska:</t>
        </r>
        <r>
          <rPr>
            <sz val="8"/>
            <color indexed="81"/>
            <rFont val="Tahoma"/>
            <family val="2"/>
            <charset val="238"/>
          </rPr>
          <t xml:space="preserve">
dodajmy 5 będzie 15 przynajmniej o 5 wykładów</t>
        </r>
      </text>
    </comment>
  </commentList>
</comments>
</file>

<file path=xl/sharedStrings.xml><?xml version="1.0" encoding="utf-8"?>
<sst xmlns="http://schemas.openxmlformats.org/spreadsheetml/2006/main" count="951" uniqueCount="263">
  <si>
    <t>KIERUNEK:</t>
  </si>
  <si>
    <t xml:space="preserve">P E D A G O G I K A             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</si>
  <si>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</si>
  <si>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</si>
  <si>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</si>
  <si>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</si>
  <si>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</si>
  <si>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</si>
  <si>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</si>
  <si>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</si>
  <si>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</si>
  <si>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</si>
  <si>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</si>
  <si>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</si>
  <si>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</si>
  <si>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</si>
  <si>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</si>
  <si>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</si>
  <si>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</si>
  <si>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</si>
  <si>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</si>
  <si>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</si>
  <si>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</si>
  <si>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</si>
  <si>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</si>
  <si>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</si>
  <si>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</si>
  <si>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</si>
  <si>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</si>
  <si>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</si>
  <si>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Pedagogika opiekuńczo-wychowawcza i profilaktyka</t>
  </si>
  <si>
    <t>POZIOM STUDIÓW:</t>
  </si>
  <si>
    <t xml:space="preserve">II stopnia   </t>
  </si>
  <si>
    <t>4 semestry</t>
  </si>
  <si>
    <t>Antropologia kulturowa</t>
  </si>
  <si>
    <t>Logika</t>
  </si>
  <si>
    <t>Metodologia badań społecznych</t>
  </si>
  <si>
    <t>Współczesne problemy psychologii</t>
  </si>
  <si>
    <t>Współczesne problemy socjologii</t>
  </si>
  <si>
    <t>Współczesne koncepcje filozofii i etyki</t>
  </si>
  <si>
    <t>Pedagogika ogólna</t>
  </si>
  <si>
    <t>Metody statystyczne w pedagogice</t>
  </si>
  <si>
    <t>Andragogika</t>
  </si>
  <si>
    <t>Pedagogika porównawcza</t>
  </si>
  <si>
    <t>Edukacja zdrowotna i promocja zdrowia</t>
  </si>
  <si>
    <t>ZO/ZO</t>
  </si>
  <si>
    <t>ZO</t>
  </si>
  <si>
    <t>Zal</t>
  </si>
  <si>
    <t>Pedagogika specjalna</t>
  </si>
  <si>
    <t>Profilaktyka społeczna</t>
  </si>
  <si>
    <t>E/ZO</t>
  </si>
  <si>
    <t>Pomoc społeczna i socjoterapia</t>
  </si>
  <si>
    <t>Pedagogika resocjalizacyjna</t>
  </si>
  <si>
    <t>Współczesne problemy opieki 
i wychowania</t>
  </si>
  <si>
    <t>Poradnictwo pedagogiczne</t>
  </si>
  <si>
    <t>Współczesne problemy dzieci i młodzieży</t>
  </si>
  <si>
    <t>Procedury pozyskiwania środków finansowych w edukacji</t>
  </si>
  <si>
    <t>Współczesne tendencje w profilaktyce i resocjalizacji</t>
  </si>
  <si>
    <t>Prawne podstawy opieki</t>
  </si>
  <si>
    <t>Metody pracy profilaktycznej w środowisku lokalnym</t>
  </si>
  <si>
    <t xml:space="preserve"> </t>
  </si>
  <si>
    <t>Podstawy socjoterapii</t>
  </si>
  <si>
    <t>Teoria i praktyka poradnictwa zawodowego</t>
  </si>
  <si>
    <t>Kierowanie zespołami ludzkimi</t>
  </si>
  <si>
    <t>Prawo rodzinne i opiekuńcze</t>
  </si>
  <si>
    <t>Podstawy gerontologii</t>
  </si>
  <si>
    <t>Teoria i praktyka pracy socjalnej</t>
  </si>
  <si>
    <t>Systemy pomocy społecznej na świecie</t>
  </si>
  <si>
    <t>Podstawy psychiatrii</t>
  </si>
  <si>
    <t>Instytucje pomocy społecznej</t>
  </si>
  <si>
    <t>Socjologia społeczności terytorialnej</t>
  </si>
  <si>
    <t>Resocjalizacja i terapia osób uzależnionych</t>
  </si>
  <si>
    <t>Kryminologia z elementami kryminalistyki</t>
  </si>
  <si>
    <t>Probacja i pomoc postpenitencjarna</t>
  </si>
  <si>
    <t>Razem w planie studiów:</t>
  </si>
  <si>
    <t>x</t>
  </si>
  <si>
    <t>Psychologia sądowa</t>
  </si>
  <si>
    <t>Pedeutologia</t>
  </si>
  <si>
    <t>05.0-WP-PEDD-PEDO</t>
  </si>
  <si>
    <t>05.1-WP-PEDD-PD</t>
  </si>
  <si>
    <t>14.4-WP.PEDD-WPP</t>
  </si>
  <si>
    <t>14.2-WP-PEDD-WPS</t>
  </si>
  <si>
    <t>08.1-WP-PEDD-WKF</t>
  </si>
  <si>
    <t>05.7-WP-PEDD-PEDP</t>
  </si>
  <si>
    <t>05.9-WP-PEDD-MS</t>
  </si>
  <si>
    <t>05.5-WP-PEDD-AD</t>
  </si>
  <si>
    <t>05.9-WP-PEDD-EZPZ</t>
  </si>
  <si>
    <t>16.9-WP-PEDD-MBDR</t>
  </si>
  <si>
    <t>16.9-WP-PEDD-MEL</t>
  </si>
  <si>
    <t>16.9-WP-PEDD-MPOW</t>
  </si>
  <si>
    <t>05.9-WP-PEDD-TD</t>
  </si>
  <si>
    <t>05.9-WP-PEDD-PEK</t>
  </si>
  <si>
    <t>Moduł ogólnouczelniany - wybieralny**</t>
  </si>
  <si>
    <t>14.7-WP-PEDD-AK</t>
  </si>
  <si>
    <t>08.1-WP-PEDD-LOG</t>
  </si>
  <si>
    <t>14.0-WP-PEDD-MBS</t>
  </si>
  <si>
    <t>14.0-WP-PEDD-PROS</t>
  </si>
  <si>
    <t>05.9-WP-PEDD-PEDR</t>
  </si>
  <si>
    <t>14.5-WP-PEDD-PPO</t>
  </si>
  <si>
    <t>05.0-WP-PEDD-WPO</t>
  </si>
  <si>
    <t>05.9-WP-PEDD-PORP</t>
  </si>
  <si>
    <t>05.0-WP-PEDD-WPD</t>
  </si>
  <si>
    <t>14.9-WP-PEDD-PPŚF</t>
  </si>
  <si>
    <t>05.9-WP-PEDD-WTPR</t>
  </si>
  <si>
    <t>05.9-WO-PEDD-PPŚL</t>
  </si>
  <si>
    <t>05.7-WP-PEDD-P
05.9-WP-PEDD-PiP</t>
  </si>
  <si>
    <t>05.6-WP-PEDD-PST</t>
  </si>
  <si>
    <t>05.9-WP-PEDD-TPPZ</t>
  </si>
  <si>
    <t>14.9-WP-PEDD-KZL</t>
  </si>
  <si>
    <t>10.9-WP-PEDD-PRO</t>
  </si>
  <si>
    <t>12.2-WP-PEDD-PPS</t>
  </si>
  <si>
    <t>14.9-WP-PEDD-MPZG</t>
  </si>
  <si>
    <t>14.5-WP-PEDD-TPPS</t>
  </si>
  <si>
    <t>14.5-WP-PEDD-SYPS</t>
  </si>
  <si>
    <t>12.9-WP-PEDD-PG</t>
  </si>
  <si>
    <t>14.5-WP-PEDD-IPS</t>
  </si>
  <si>
    <t>14.2-WP-PEDD-SST</t>
  </si>
  <si>
    <t>05.6-WP-PEDD-RiT</t>
  </si>
  <si>
    <t>10.4-WP-PEDD-KRKR</t>
  </si>
  <si>
    <t>12.2-WP-PEDD-PSS</t>
  </si>
  <si>
    <t>05.6-WP-PEDD-TSP</t>
  </si>
  <si>
    <t>05.6-WP-PEDD-POMP</t>
  </si>
  <si>
    <t>05.6-WP-PEDD-PSP</t>
  </si>
  <si>
    <t>**W semestrze czwartym student wybiera przedmiot z oferty modułu ogólnouczelnianego tak, żeby uzyskać nie mniej niż 1 pkt ECTS</t>
  </si>
  <si>
    <t>05.0-WP-PEDD-SM1         05.0-WP-PEDD-SM2          05.0-WP-PEDD-SM3         05.0-WP-PEDD-SM4</t>
  </si>
  <si>
    <t>Podpis Prodziekana ds. Kształcenia</t>
  </si>
  <si>
    <t xml:space="preserve">Podpis kierownika jednostki odpowiedzialnej za kształcenie </t>
  </si>
  <si>
    <t>na specjalności</t>
  </si>
  <si>
    <t>prof. zw. dr hab. Zbigniew Izdebski</t>
  </si>
  <si>
    <t>prof. zw. dr hab. Zdzisław Wołk</t>
  </si>
  <si>
    <t>Język obcy</t>
  </si>
  <si>
    <t>09.0-WP-PEDD-JO</t>
  </si>
  <si>
    <t>14.</t>
  </si>
  <si>
    <t>16.9-WP-PEDD-MZPBB</t>
  </si>
  <si>
    <t>16.9-WP-PEDD-MKED</t>
  </si>
  <si>
    <t>05.9-WP-PEDD-MZK</t>
  </si>
  <si>
    <t>L/S</t>
  </si>
  <si>
    <t>K</t>
  </si>
  <si>
    <t>Zal/ED</t>
  </si>
  <si>
    <t>Seminarium magisterskie I / II / III / IV</t>
  </si>
  <si>
    <t>05.9-WP-PEDD-ML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</si>
  <si>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</si>
  <si>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</si>
  <si>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</si>
  <si>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</si>
  <si>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05.6-WP-PEDD-MTDR</t>
  </si>
  <si>
    <t>Metody i techniki diagnozy resocjalizacyjnej</t>
  </si>
  <si>
    <t>05.6-WP-PEDD-Art.</t>
  </si>
  <si>
    <t>Arteterapia</t>
  </si>
  <si>
    <t>05.6-WP-PEDD-TUS</t>
  </si>
  <si>
    <t>Trening umiejętności społecznych</t>
  </si>
  <si>
    <t>Trening stylu pracy w resocjalizacji i terapii</t>
  </si>
  <si>
    <t>Resocjalizacja z terapią specjalistyczną</t>
  </si>
  <si>
    <t xml:space="preserve">Resocjalizacja z terapią specjalistyczną </t>
  </si>
  <si>
    <t>05.6-WP-PEDD-WPSK</t>
  </si>
  <si>
    <t>Wsparcie i pomoc w sytuacjach kryzysowych</t>
  </si>
  <si>
    <t/>
  </si>
  <si>
    <t>05.6-WP-PEDD-POSPS</t>
  </si>
  <si>
    <t>Praca z osobami doświadczającymi i stosującymi przemoc seksualną</t>
  </si>
  <si>
    <t>05.6-WP-PEDD-SRNS</t>
  </si>
  <si>
    <t>Systemy resocjalizacji na świecie</t>
  </si>
  <si>
    <t>Metody pracy z grupą</t>
  </si>
  <si>
    <t>05.9-WP-PEDD-PSWR</t>
  </si>
  <si>
    <t>Praca społeczno-wychowawcza z rodziną</t>
  </si>
  <si>
    <t>16.</t>
  </si>
  <si>
    <t>05.9-WP-PEDD-IwPS</t>
  </si>
  <si>
    <t>Innowacyjność w pomocy społecznej</t>
  </si>
  <si>
    <t>17.</t>
  </si>
  <si>
    <t>Elektroniczne formy wspomagania badań naukowych</t>
  </si>
  <si>
    <t>05.9-WP-PEDD-EWBN</t>
  </si>
  <si>
    <t>05.09.WO-PEDD-TPOW</t>
  </si>
  <si>
    <t>Teoretyczne i praktyczne aspekty pracy opiekuna-wychowawcy</t>
  </si>
  <si>
    <t>05.09.WO-PEDD-WRDz</t>
  </si>
  <si>
    <t>05.09.WO-PEDD-PAOW</t>
  </si>
  <si>
    <t>Pozalekcyjna aktywizacja opiekuńczo-wychowawcza</t>
  </si>
  <si>
    <t>:</t>
  </si>
  <si>
    <t>Wspomaganie rozwoju dziecka</t>
  </si>
  <si>
    <t>WM: Zachowania przestępcze jako przedmiot badań biograficznych wśród osadzonych kobiet i mężczyzn</t>
  </si>
  <si>
    <t>WM: Być dobrym rodzicem</t>
  </si>
  <si>
    <t>WM: E-learning</t>
  </si>
  <si>
    <t>WM: Pułapki opieki i wychowania</t>
  </si>
  <si>
    <t>WM:Zarządzanie konfliktem</t>
  </si>
  <si>
    <t>WM: Teoria decyzji</t>
  </si>
  <si>
    <t>WM: Logopedia XXI wieku w obliczu wielokulturowości</t>
  </si>
  <si>
    <t>WM: Partnerstwo edukacyjne a kapitał społeczny w aspekcie jednostkowym i zbiorowym</t>
  </si>
  <si>
    <t>05.5-WP-PEDD-TPEP</t>
  </si>
  <si>
    <t>05.6-WP-PEDD-PSE</t>
  </si>
  <si>
    <t>05.5-WP-PEDD-TPEW</t>
  </si>
  <si>
    <t>05.5-WP-PEDD-PMZ</t>
  </si>
  <si>
    <t>Pedagogika mediów z metodyką</t>
  </si>
  <si>
    <t>05.5-WP-PEDD-DP</t>
  </si>
  <si>
    <t>05.6-WP-PEDD-TPIK</t>
  </si>
  <si>
    <t>05.0-WP-PEDD-PRS</t>
  </si>
  <si>
    <t xml:space="preserve">Praktyka pedagogiczna w kl.I-III </t>
  </si>
  <si>
    <t>05.0-WP-PEDD-PRP</t>
  </si>
  <si>
    <t>05.5-Wp-PEDD-KEEM</t>
  </si>
  <si>
    <t>Komputer w szkole podstawowej z metodyką</t>
  </si>
  <si>
    <t>05.5-WP-PEDD-DZK</t>
  </si>
  <si>
    <t>05.0-WP-PEDD-PRPN</t>
  </si>
  <si>
    <t>Praktyka pedgogiczna zajęć komputerowych w edukacji elementarnej</t>
  </si>
  <si>
    <t>05.1-WP-PEDD-PPOO</t>
  </si>
  <si>
    <t>05.5-WP-PEDD-IPE</t>
  </si>
  <si>
    <t>15.</t>
  </si>
  <si>
    <t>05.5-WP-PEDD-OPE</t>
  </si>
  <si>
    <t>05.5-WP-PEDD-MPOW</t>
  </si>
  <si>
    <t>05.0-WP-PEDD-PRSP</t>
  </si>
  <si>
    <t xml:space="preserve">dr hab. Marzenna Magda-Adamowicz, prof. UZ 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</si>
  <si>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</si>
  <si>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</si>
  <si>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</si>
  <si>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</si>
  <si>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</si>
  <si>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</si>
  <si>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</si>
  <si>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</si>
  <si>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05.5-WP-PEDD-PRPZT</t>
  </si>
  <si>
    <t>Praktyka pedagogiczna w placówkach pozaszkolnych</t>
  </si>
  <si>
    <t>Edukacja medialna</t>
  </si>
  <si>
    <t>Teoretyczne podstawy pedagogiki przedszkolnej</t>
  </si>
  <si>
    <t>Teoretyczne podstawy pedagogiki wczesnoszkolnej</t>
  </si>
  <si>
    <t>Diagnoza pedagogiczna</t>
  </si>
  <si>
    <t>Teoretyczne podstawy integracji w kształceniu</t>
  </si>
  <si>
    <t>Praktyka pedagogiczna w przedszkolu</t>
  </si>
  <si>
    <t>Podstawy prawne i organizacyjne oświaty</t>
  </si>
  <si>
    <t>Innowacje w pedagogice elementarnej</t>
  </si>
  <si>
    <t>Oświata i polityka edukacyjna</t>
  </si>
  <si>
    <t>Metodyka pracy opiekuńczo-wychowawczej</t>
  </si>
  <si>
    <t>Wspieranie dzieci w rozwoju zdolności</t>
  </si>
  <si>
    <t>Moduł specjalnościowy:</t>
  </si>
  <si>
    <t>Razem edukacja medialna</t>
  </si>
  <si>
    <t>RAZEM MODUŁ SPECJALNOŚCIOWY</t>
  </si>
  <si>
    <t>Razem wspieranie dzieci w rozwoju zdolności</t>
  </si>
  <si>
    <t>WM: Kapitał edukacyjny dziecka</t>
  </si>
  <si>
    <t>M1</t>
  </si>
  <si>
    <t>M2</t>
  </si>
  <si>
    <t>M3</t>
  </si>
  <si>
    <t>M4</t>
  </si>
  <si>
    <t>M5</t>
  </si>
  <si>
    <r>
      <t>E</t>
    </r>
    <r>
      <rPr>
        <sz val="10"/>
        <rFont val="Arial"/>
        <family val="2"/>
        <charset val="238"/>
      </rPr>
      <t>/ZO</t>
    </r>
  </si>
  <si>
    <t>dr hab. Grażyna Gajewska, prof. UZ</t>
  </si>
  <si>
    <t>Moduł podstawowy - obowiązkowy:</t>
  </si>
  <si>
    <t>dr hab. Grażyna Miłkowska, prof. UZ</t>
  </si>
  <si>
    <t>Psychopedagogika/
Poradnictwo i pomoc*</t>
  </si>
  <si>
    <t>* fakultatywny przedmiot do wyboru</t>
  </si>
  <si>
    <t>14.4-WP-PEDD-MSSwD</t>
  </si>
  <si>
    <t>WM: Sieci społeczne w działaniu</t>
  </si>
  <si>
    <t xml:space="preserve">II stopnia, niestacjonarne   </t>
  </si>
  <si>
    <t>Moduł dyplomowy:</t>
  </si>
  <si>
    <t>Moduł rozszerzający* - ograniczonego wyboru:</t>
  </si>
  <si>
    <t>*W semestrze trzecim student wybiera dwa wykłady monorgaficzne (WM) z oferty modułu rozszerzającego</t>
  </si>
  <si>
    <t>ZOZO</t>
  </si>
  <si>
    <t>Dydaktyka zajęć komputerowych w klasach IV-VIII</t>
  </si>
  <si>
    <t>Praktyka pedagogicznazajęć komputerowych w klasach IV-VIII</t>
  </si>
  <si>
    <t>Edukacja przedszkolna i wczesnoszkolna</t>
  </si>
  <si>
    <t>Razem edukacja przedszkolna i wczesnoszkolna</t>
  </si>
  <si>
    <t>Moduł 1 - Edukacja przdszkolna i wczesnoszkolna i edukacja medialna</t>
  </si>
  <si>
    <t>Moduł 2 - Edukacja przedszkolna i wczesnoszkolna i wspieranie dzieci w rozwoju zdolności</t>
  </si>
  <si>
    <t>Moduł 3 - Pedagogika opiekuńczo-wychowawcza i profilaktyka</t>
  </si>
  <si>
    <t>Moduł 4 - Pomoc społeczna i socjoterapia</t>
  </si>
  <si>
    <t>Moduł 5 Resocjalizacja z terapią specjalistyczną</t>
  </si>
  <si>
    <t xml:space="preserve">Edukacja przedszkolna i wczesnoszkolna i edukacja medialna </t>
  </si>
  <si>
    <t>Edukacja przedszkolna i wczesnoszkolna i wspieranie dzieci w rozwoju zdolności</t>
  </si>
  <si>
    <t xml:space="preserve">Edukacja przedszkolna i wczesnoszkolna i edukacja medialna                   </t>
  </si>
</sst>
</file>

<file path=xl/styles.xml><?xml version="1.0" encoding="utf-8"?>
<styleSheet xmlns="http://schemas.openxmlformats.org/spreadsheetml/2006/main">
  <fonts count="38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10"/>
      <name val="Arial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17" fillId="0" borderId="0" xfId="0" applyFont="1" applyBorder="1" applyAlignment="1"/>
    <xf numFmtId="0" fontId="8" fillId="0" borderId="0" xfId="0" applyFont="1"/>
    <xf numFmtId="0" fontId="0" fillId="0" borderId="1" xfId="0" applyFont="1" applyBorder="1"/>
    <xf numFmtId="0" fontId="11" fillId="0" borderId="0" xfId="0" applyFont="1" applyAlignment="1"/>
    <xf numFmtId="0" fontId="19" fillId="0" borderId="0" xfId="0" applyFont="1" applyBorder="1" applyAlignment="1"/>
    <xf numFmtId="0" fontId="18" fillId="0" borderId="0" xfId="0" applyFont="1"/>
    <xf numFmtId="0" fontId="8" fillId="0" borderId="0" xfId="0" applyFont="1" applyBorder="1"/>
    <xf numFmtId="0" fontId="14" fillId="0" borderId="0" xfId="0" applyFont="1"/>
    <xf numFmtId="0" fontId="8" fillId="0" borderId="0" xfId="1" applyFont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20" fillId="0" borderId="0" xfId="0" applyFont="1" applyAlignment="1"/>
    <xf numFmtId="0" fontId="21" fillId="0" borderId="0" xfId="0" applyFont="1"/>
    <xf numFmtId="0" fontId="3" fillId="0" borderId="0" xfId="0" applyFont="1" applyAlignment="1"/>
    <xf numFmtId="0" fontId="6" fillId="0" borderId="0" xfId="0" applyFont="1"/>
    <xf numFmtId="0" fontId="2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0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3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6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2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21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20" fillId="0" borderId="0" xfId="0" applyFont="1" applyFill="1" applyAlignment="1"/>
    <xf numFmtId="0" fontId="0" fillId="0" borderId="0" xfId="0" applyFont="1" applyFill="1"/>
    <xf numFmtId="0" fontId="22" fillId="0" borderId="0" xfId="0" applyFont="1" applyFill="1" applyBorder="1" applyAlignment="1"/>
    <xf numFmtId="0" fontId="21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7" fillId="0" borderId="0" xfId="0" applyFont="1" applyFill="1" applyBorder="1" applyAlignment="1"/>
    <xf numFmtId="0" fontId="6" fillId="0" borderId="0" xfId="0" applyFont="1" applyFill="1"/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shrinkToFit="1"/>
    </xf>
    <xf numFmtId="0" fontId="7" fillId="0" borderId="2" xfId="0" applyFont="1" applyFill="1" applyBorder="1" applyAlignment="1">
      <alignment vertical="center"/>
    </xf>
    <xf numFmtId="0" fontId="36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4" fillId="2" borderId="11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15" xfId="0" applyFont="1" applyFill="1" applyBorder="1" applyAlignment="1">
      <alignment horizontal="left"/>
    </xf>
    <xf numFmtId="0" fontId="31" fillId="0" borderId="15" xfId="0" applyFont="1" applyBorder="1" applyAlignment="1"/>
    <xf numFmtId="0" fontId="34" fillId="0" borderId="3" xfId="0" applyFont="1" applyFill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zoomScaleNormal="100" zoomScaleSheetLayoutView="86" zoomScalePageLayoutView="80" workbookViewId="0">
      <selection activeCell="N16" sqref="N16"/>
    </sheetView>
  </sheetViews>
  <sheetFormatPr defaultRowHeight="11.25" outlineLevelRow="1"/>
  <cols>
    <col min="1" max="1" width="4" style="4" customWidth="1"/>
    <col min="2" max="2" width="21.7109375" style="4" customWidth="1"/>
    <col min="3" max="3" width="40.7109375" style="4" customWidth="1"/>
    <col min="4" max="4" width="8.28515625" style="4" customWidth="1"/>
    <col min="5" max="5" width="5" style="4" customWidth="1"/>
    <col min="6" max="6" width="7.7109375" style="4" customWidth="1"/>
    <col min="7" max="10" width="4.28515625" style="4" customWidth="1"/>
    <col min="11" max="11" width="7.7109375" style="4" customWidth="1"/>
    <col min="12" max="12" width="4.42578125" style="4" customWidth="1"/>
    <col min="13" max="16" width="4.28515625" style="4" customWidth="1"/>
    <col min="17" max="17" width="7.7109375" style="4" customWidth="1"/>
    <col min="18" max="18" width="4.42578125" style="4" customWidth="1"/>
    <col min="19" max="22" width="4.28515625" style="4" customWidth="1"/>
    <col min="23" max="23" width="7.7109375" style="4" customWidth="1"/>
    <col min="24" max="24" width="4.42578125" style="4" customWidth="1"/>
    <col min="25" max="28" width="4.28515625" style="4" customWidth="1"/>
    <col min="29" max="29" width="7.7109375" style="4" customWidth="1"/>
    <col min="30" max="30" width="4.42578125" style="4" customWidth="1"/>
    <col min="31" max="16384" width="9.140625" style="4"/>
  </cols>
  <sheetData>
    <row r="1" spans="1:30" ht="15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0" ht="15.75">
      <c r="A2" s="196" t="s">
        <v>0</v>
      </c>
      <c r="B2" s="196"/>
      <c r="C2" s="95" t="s">
        <v>1</v>
      </c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>
      <c r="A3" s="196" t="s">
        <v>31</v>
      </c>
      <c r="B3" s="196"/>
      <c r="C3" s="94" t="s">
        <v>32</v>
      </c>
      <c r="D3" s="18"/>
      <c r="E3" s="18"/>
      <c r="F3" s="18"/>
      <c r="G3" s="18"/>
      <c r="H3" s="18"/>
      <c r="I3" s="18"/>
      <c r="J3" s="18"/>
      <c r="K3" s="74"/>
      <c r="L3" s="74"/>
      <c r="M3" s="7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2.95" customHeight="1">
      <c r="A4" s="197" t="s">
        <v>2</v>
      </c>
      <c r="B4" s="197"/>
      <c r="C4" s="18" t="s">
        <v>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2.75">
      <c r="A5" s="189" t="s">
        <v>3</v>
      </c>
      <c r="B5" s="195" t="s">
        <v>4</v>
      </c>
      <c r="C5" s="189" t="s">
        <v>5</v>
      </c>
      <c r="D5" s="189" t="s">
        <v>11</v>
      </c>
      <c r="E5" s="190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0" ht="12.75">
      <c r="A6" s="189"/>
      <c r="B6" s="195"/>
      <c r="C6" s="189"/>
      <c r="D6" s="189"/>
      <c r="E6" s="199"/>
      <c r="F6" s="189"/>
      <c r="G6" s="192" t="s">
        <v>10</v>
      </c>
      <c r="H6" s="193"/>
      <c r="I6" s="193"/>
      <c r="J6" s="194"/>
      <c r="K6" s="201" t="s">
        <v>13</v>
      </c>
      <c r="L6" s="177" t="s">
        <v>12</v>
      </c>
      <c r="M6" s="182" t="s">
        <v>10</v>
      </c>
      <c r="N6" s="183"/>
      <c r="O6" s="183"/>
      <c r="P6" s="184"/>
      <c r="Q6" s="189" t="s">
        <v>13</v>
      </c>
      <c r="R6" s="190" t="s">
        <v>12</v>
      </c>
      <c r="S6" s="192" t="s">
        <v>10</v>
      </c>
      <c r="T6" s="193"/>
      <c r="U6" s="193"/>
      <c r="V6" s="194"/>
      <c r="W6" s="201" t="s">
        <v>13</v>
      </c>
      <c r="X6" s="177" t="s">
        <v>12</v>
      </c>
      <c r="Y6" s="182" t="s">
        <v>10</v>
      </c>
      <c r="Z6" s="183"/>
      <c r="AA6" s="183"/>
      <c r="AB6" s="184"/>
      <c r="AC6" s="189" t="s">
        <v>13</v>
      </c>
      <c r="AD6" s="190" t="s">
        <v>12</v>
      </c>
    </row>
    <row r="7" spans="1:30" ht="20.25" customHeight="1">
      <c r="A7" s="189"/>
      <c r="B7" s="195"/>
      <c r="C7" s="189"/>
      <c r="D7" s="189"/>
      <c r="E7" s="191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178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191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178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191"/>
    </row>
    <row r="8" spans="1:30" ht="12">
      <c r="A8" s="203" t="s">
        <v>240</v>
      </c>
      <c r="B8" s="204"/>
      <c r="C8" s="205"/>
      <c r="D8" s="175">
        <f>SUM(D10:D22)</f>
        <v>207</v>
      </c>
      <c r="E8" s="175">
        <f>SUM(E10:E22)</f>
        <v>50</v>
      </c>
      <c r="F8" s="175" t="s">
        <v>75</v>
      </c>
      <c r="G8" s="179">
        <f>SUM(G9:I9)</f>
        <v>72</v>
      </c>
      <c r="H8" s="180"/>
      <c r="I8" s="180"/>
      <c r="J8" s="181"/>
      <c r="K8" s="185" t="s">
        <v>75</v>
      </c>
      <c r="L8" s="185">
        <f>SUM(L10:L22)</f>
        <v>20</v>
      </c>
      <c r="M8" s="186">
        <f>SUM(M9:P9)</f>
        <v>90</v>
      </c>
      <c r="N8" s="187"/>
      <c r="O8" s="187"/>
      <c r="P8" s="181"/>
      <c r="Q8" s="175" t="s">
        <v>75</v>
      </c>
      <c r="R8" s="175">
        <f>SUM(R10:R22)</f>
        <v>20</v>
      </c>
      <c r="S8" s="179">
        <f>SUM(S9:U9)</f>
        <v>9</v>
      </c>
      <c r="T8" s="180"/>
      <c r="U8" s="180"/>
      <c r="V8" s="181"/>
      <c r="W8" s="185" t="s">
        <v>75</v>
      </c>
      <c r="X8" s="185">
        <f>SUM(X10:X22)</f>
        <v>2</v>
      </c>
      <c r="Y8" s="186">
        <f>SUM(Y9:AB9)</f>
        <v>36</v>
      </c>
      <c r="Z8" s="187"/>
      <c r="AA8" s="187"/>
      <c r="AB8" s="181"/>
      <c r="AC8" s="175" t="s">
        <v>75</v>
      </c>
      <c r="AD8" s="175">
        <f>SUM(AD10:AD22)</f>
        <v>8</v>
      </c>
    </row>
    <row r="9" spans="1:30" ht="12">
      <c r="A9" s="206"/>
      <c r="B9" s="207"/>
      <c r="C9" s="208"/>
      <c r="D9" s="176"/>
      <c r="E9" s="176"/>
      <c r="F9" s="176"/>
      <c r="G9" s="75">
        <f>SUM(G10:G22)</f>
        <v>27</v>
      </c>
      <c r="H9" s="75">
        <f>SUM(H10:H22)</f>
        <v>45</v>
      </c>
      <c r="I9" s="75">
        <f>SUM(I10:I22)</f>
        <v>0</v>
      </c>
      <c r="J9" s="75">
        <f>SUM(J10:J22)</f>
        <v>0</v>
      </c>
      <c r="K9" s="176"/>
      <c r="L9" s="176"/>
      <c r="M9" s="76">
        <f>SUM(M10:M22)</f>
        <v>36</v>
      </c>
      <c r="N9" s="76">
        <f>SUM(N10:N22)</f>
        <v>18</v>
      </c>
      <c r="O9" s="76">
        <f>SUM(O10:O22)</f>
        <v>18</v>
      </c>
      <c r="P9" s="76">
        <f>SUM(P10:P22)</f>
        <v>18</v>
      </c>
      <c r="Q9" s="176"/>
      <c r="R9" s="176"/>
      <c r="S9" s="75">
        <f>SUM(S10:S22)</f>
        <v>0</v>
      </c>
      <c r="T9" s="75">
        <f>SUM(T10:T22)</f>
        <v>9</v>
      </c>
      <c r="U9" s="75">
        <f>SUM(U10:U22)</f>
        <v>0</v>
      </c>
      <c r="V9" s="75">
        <f>SUM(V10:V22)</f>
        <v>0</v>
      </c>
      <c r="W9" s="176"/>
      <c r="X9" s="176"/>
      <c r="Y9" s="76">
        <f>SUM(Y10:Y22)</f>
        <v>18</v>
      </c>
      <c r="Z9" s="76">
        <f>SUM(Z10:Z22)</f>
        <v>18</v>
      </c>
      <c r="AA9" s="76">
        <f>SUM(AA10:AA22)</f>
        <v>0</v>
      </c>
      <c r="AB9" s="76">
        <f>SUM(AB10:AB22)</f>
        <v>0</v>
      </c>
      <c r="AC9" s="176"/>
      <c r="AD9" s="176"/>
    </row>
    <row r="10" spans="1:30" ht="15.6" customHeight="1" outlineLevel="1">
      <c r="A10" s="96" t="s">
        <v>16</v>
      </c>
      <c r="B10" s="42" t="s">
        <v>93</v>
      </c>
      <c r="C10" s="26" t="s">
        <v>34</v>
      </c>
      <c r="D10" s="27">
        <f>SUM(G10:J10,M10:P10,S10:V10,Y10:AB10)</f>
        <v>18</v>
      </c>
      <c r="E10" s="27">
        <f>SUM(L10,R10,X10,AD10)</f>
        <v>5</v>
      </c>
      <c r="F10" s="27" t="str">
        <f>CONCATENATE(K10,Q10,W10,AC10)</f>
        <v>E/ZO</v>
      </c>
      <c r="G10" s="28">
        <v>9</v>
      </c>
      <c r="H10" s="28">
        <v>9</v>
      </c>
      <c r="I10" s="28"/>
      <c r="J10" s="28"/>
      <c r="K10" s="28" t="s">
        <v>50</v>
      </c>
      <c r="L10" s="28">
        <v>5</v>
      </c>
      <c r="M10" s="27"/>
      <c r="N10" s="27"/>
      <c r="O10" s="27"/>
      <c r="P10" s="27"/>
      <c r="Q10" s="29"/>
      <c r="R10" s="29"/>
      <c r="S10" s="28"/>
      <c r="T10" s="28"/>
      <c r="U10" s="28"/>
      <c r="V10" s="28"/>
      <c r="W10" s="28"/>
      <c r="X10" s="28"/>
      <c r="Y10" s="27"/>
      <c r="Z10" s="27"/>
      <c r="AA10" s="27"/>
      <c r="AB10" s="27"/>
      <c r="AC10" s="43"/>
      <c r="AD10" s="33"/>
    </row>
    <row r="11" spans="1:30" ht="15.6" customHeight="1" outlineLevel="1">
      <c r="A11" s="96" t="s">
        <v>17</v>
      </c>
      <c r="B11" s="42" t="s">
        <v>94</v>
      </c>
      <c r="C11" s="26" t="s">
        <v>35</v>
      </c>
      <c r="D11" s="27">
        <f t="shared" ref="D11:D22" si="0">SUM(G11:J11,M11:P11,S11:V11,Y11:AB11)</f>
        <v>9</v>
      </c>
      <c r="E11" s="27">
        <f t="shared" ref="E11:E39" si="1">SUM(L11,R11,X11,AD11)</f>
        <v>3</v>
      </c>
      <c r="F11" s="27" t="str">
        <f t="shared" ref="F11:F34" si="2">CONCATENATE(K11,Q11,W11,AC11)</f>
        <v>ZO</v>
      </c>
      <c r="G11" s="28"/>
      <c r="H11" s="28">
        <v>9</v>
      </c>
      <c r="I11" s="28"/>
      <c r="J11" s="28"/>
      <c r="K11" s="28" t="s">
        <v>46</v>
      </c>
      <c r="L11" s="28">
        <v>3</v>
      </c>
      <c r="M11" s="27"/>
      <c r="N11" s="27"/>
      <c r="O11" s="27"/>
      <c r="P11" s="27"/>
      <c r="Q11" s="29"/>
      <c r="R11" s="29"/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43"/>
      <c r="AD11" s="33"/>
    </row>
    <row r="12" spans="1:30" ht="15.6" customHeight="1" outlineLevel="1">
      <c r="A12" s="96" t="s">
        <v>18</v>
      </c>
      <c r="B12" s="42" t="s">
        <v>95</v>
      </c>
      <c r="C12" s="26" t="s">
        <v>36</v>
      </c>
      <c r="D12" s="27">
        <f t="shared" si="0"/>
        <v>18</v>
      </c>
      <c r="E12" s="27">
        <f t="shared" si="1"/>
        <v>5</v>
      </c>
      <c r="F12" s="27" t="str">
        <f t="shared" si="2"/>
        <v>E/ZO</v>
      </c>
      <c r="G12" s="28">
        <v>9</v>
      </c>
      <c r="H12" s="28">
        <v>9</v>
      </c>
      <c r="I12" s="28"/>
      <c r="J12" s="28"/>
      <c r="K12" s="28" t="s">
        <v>50</v>
      </c>
      <c r="L12" s="28">
        <v>5</v>
      </c>
      <c r="M12" s="27"/>
      <c r="N12" s="27"/>
      <c r="O12" s="27"/>
      <c r="P12" s="27"/>
      <c r="Q12" s="29"/>
      <c r="R12" s="29"/>
      <c r="S12" s="28"/>
      <c r="T12" s="28"/>
      <c r="U12" s="28"/>
      <c r="V12" s="28"/>
      <c r="W12" s="28"/>
      <c r="X12" s="28"/>
      <c r="Y12" s="27"/>
      <c r="Z12" s="27"/>
      <c r="AA12" s="27"/>
      <c r="AB12" s="27"/>
      <c r="AC12" s="43"/>
      <c r="AD12" s="33"/>
    </row>
    <row r="13" spans="1:30" ht="15.6" customHeight="1" outlineLevel="1">
      <c r="A13" s="96" t="s">
        <v>20</v>
      </c>
      <c r="B13" s="42" t="s">
        <v>78</v>
      </c>
      <c r="C13" s="26" t="s">
        <v>40</v>
      </c>
      <c r="D13" s="27">
        <f t="shared" si="0"/>
        <v>18</v>
      </c>
      <c r="E13" s="27">
        <f t="shared" si="1"/>
        <v>5</v>
      </c>
      <c r="F13" s="27" t="str">
        <f t="shared" si="2"/>
        <v>E/ZO</v>
      </c>
      <c r="G13" s="28">
        <v>9</v>
      </c>
      <c r="H13" s="28">
        <v>9</v>
      </c>
      <c r="I13" s="28"/>
      <c r="J13" s="28"/>
      <c r="K13" s="28" t="s">
        <v>50</v>
      </c>
      <c r="L13" s="28">
        <v>5</v>
      </c>
      <c r="M13" s="27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7"/>
      <c r="Z13" s="27"/>
      <c r="AA13" s="27"/>
      <c r="AB13" s="27"/>
      <c r="AC13" s="43"/>
      <c r="AD13" s="33"/>
    </row>
    <row r="14" spans="1:30" ht="15.6" customHeight="1" outlineLevel="1">
      <c r="A14" s="96" t="s">
        <v>21</v>
      </c>
      <c r="B14" s="42" t="s">
        <v>79</v>
      </c>
      <c r="C14" s="26" t="s">
        <v>77</v>
      </c>
      <c r="D14" s="27">
        <f t="shared" si="0"/>
        <v>9</v>
      </c>
      <c r="E14" s="27">
        <f t="shared" si="1"/>
        <v>2</v>
      </c>
      <c r="F14" s="27" t="str">
        <f t="shared" si="2"/>
        <v>ZO</v>
      </c>
      <c r="G14" s="28"/>
      <c r="H14" s="28">
        <v>9</v>
      </c>
      <c r="I14" s="28"/>
      <c r="J14" s="28"/>
      <c r="K14" s="28" t="s">
        <v>46</v>
      </c>
      <c r="L14" s="28">
        <v>2</v>
      </c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7"/>
      <c r="Z14" s="27"/>
      <c r="AA14" s="27"/>
      <c r="AB14" s="27"/>
      <c r="AC14" s="27"/>
      <c r="AD14" s="34"/>
    </row>
    <row r="15" spans="1:30" ht="15.6" customHeight="1" outlineLevel="1">
      <c r="A15" s="96" t="s">
        <v>23</v>
      </c>
      <c r="B15" s="42" t="s">
        <v>80</v>
      </c>
      <c r="C15" s="26" t="s">
        <v>37</v>
      </c>
      <c r="D15" s="27">
        <f t="shared" si="0"/>
        <v>18</v>
      </c>
      <c r="E15" s="27">
        <f t="shared" si="1"/>
        <v>4</v>
      </c>
      <c r="F15" s="27" t="str">
        <f t="shared" si="2"/>
        <v>ZO/ZO</v>
      </c>
      <c r="G15" s="28"/>
      <c r="H15" s="28"/>
      <c r="I15" s="28"/>
      <c r="J15" s="28"/>
      <c r="K15" s="28"/>
      <c r="L15" s="28"/>
      <c r="M15" s="27">
        <v>9</v>
      </c>
      <c r="N15" s="27">
        <v>9</v>
      </c>
      <c r="O15" s="27"/>
      <c r="P15" s="27"/>
      <c r="Q15" s="27" t="s">
        <v>45</v>
      </c>
      <c r="R15" s="133">
        <v>4</v>
      </c>
      <c r="S15" s="28"/>
      <c r="T15" s="28"/>
      <c r="U15" s="28"/>
      <c r="V15" s="28"/>
      <c r="W15" s="28"/>
      <c r="X15" s="28"/>
      <c r="Y15" s="27"/>
      <c r="Z15" s="27"/>
      <c r="AA15" s="27"/>
      <c r="AB15" s="27"/>
      <c r="AC15" s="29"/>
      <c r="AD15" s="29"/>
    </row>
    <row r="16" spans="1:30" ht="15.6" customHeight="1" outlineLevel="1">
      <c r="A16" s="96" t="s">
        <v>24</v>
      </c>
      <c r="B16" s="42" t="s">
        <v>82</v>
      </c>
      <c r="C16" s="26" t="s">
        <v>39</v>
      </c>
      <c r="D16" s="27">
        <f t="shared" si="0"/>
        <v>18</v>
      </c>
      <c r="E16" s="27">
        <f t="shared" si="1"/>
        <v>5</v>
      </c>
      <c r="F16" s="27" t="str">
        <f t="shared" si="2"/>
        <v>E</v>
      </c>
      <c r="G16" s="28"/>
      <c r="H16" s="28"/>
      <c r="I16" s="28"/>
      <c r="J16" s="28"/>
      <c r="K16" s="28"/>
      <c r="L16" s="28"/>
      <c r="M16" s="27">
        <v>18</v>
      </c>
      <c r="N16" s="27"/>
      <c r="O16" s="27"/>
      <c r="P16" s="27"/>
      <c r="Q16" s="29" t="s">
        <v>19</v>
      </c>
      <c r="R16" s="27">
        <v>5</v>
      </c>
      <c r="S16" s="28"/>
      <c r="T16" s="28"/>
      <c r="U16" s="28"/>
      <c r="V16" s="28"/>
      <c r="W16" s="28"/>
      <c r="X16" s="28"/>
      <c r="Y16" s="27"/>
      <c r="Z16" s="27"/>
      <c r="AA16" s="27"/>
      <c r="AB16" s="27"/>
      <c r="AC16" s="27"/>
      <c r="AD16" s="34"/>
    </row>
    <row r="17" spans="1:30" ht="15.6" customHeight="1" outlineLevel="1">
      <c r="A17" s="96" t="s">
        <v>25</v>
      </c>
      <c r="B17" s="42" t="s">
        <v>83</v>
      </c>
      <c r="C17" s="26" t="s">
        <v>43</v>
      </c>
      <c r="D17" s="27">
        <f t="shared" si="0"/>
        <v>18</v>
      </c>
      <c r="E17" s="27">
        <f t="shared" si="1"/>
        <v>5</v>
      </c>
      <c r="F17" s="27" t="str">
        <f t="shared" si="2"/>
        <v>E/ZO</v>
      </c>
      <c r="G17" s="28"/>
      <c r="H17" s="28"/>
      <c r="I17" s="28"/>
      <c r="J17" s="28"/>
      <c r="K17" s="28"/>
      <c r="L17" s="28"/>
      <c r="M17" s="27">
        <v>9</v>
      </c>
      <c r="N17" s="27">
        <v>9</v>
      </c>
      <c r="O17" s="27"/>
      <c r="P17" s="27"/>
      <c r="Q17" s="29" t="s">
        <v>238</v>
      </c>
      <c r="R17" s="27">
        <v>5</v>
      </c>
      <c r="S17" s="28"/>
      <c r="T17" s="28"/>
      <c r="U17" s="28"/>
      <c r="V17" s="28"/>
      <c r="W17" s="28"/>
      <c r="X17" s="28"/>
      <c r="Y17" s="27"/>
      <c r="Z17" s="27"/>
      <c r="AA17" s="27"/>
      <c r="AB17" s="27"/>
      <c r="AC17" s="27"/>
      <c r="AD17" s="34"/>
    </row>
    <row r="18" spans="1:30" ht="15.6" customHeight="1" outlineLevel="1">
      <c r="A18" s="96" t="s">
        <v>26</v>
      </c>
      <c r="B18" s="52" t="s">
        <v>84</v>
      </c>
      <c r="C18" s="26" t="s">
        <v>41</v>
      </c>
      <c r="D18" s="27">
        <f t="shared" si="0"/>
        <v>18</v>
      </c>
      <c r="E18" s="27">
        <f t="shared" si="1"/>
        <v>4</v>
      </c>
      <c r="F18" s="27" t="str">
        <f t="shared" si="2"/>
        <v>ZO/ZO</v>
      </c>
      <c r="G18" s="28"/>
      <c r="H18" s="28"/>
      <c r="I18" s="28"/>
      <c r="J18" s="28"/>
      <c r="K18" s="28"/>
      <c r="L18" s="28"/>
      <c r="M18" s="27" t="s">
        <v>60</v>
      </c>
      <c r="N18" s="27"/>
      <c r="O18" s="27"/>
      <c r="P18" s="27">
        <v>18</v>
      </c>
      <c r="Q18" s="27" t="s">
        <v>45</v>
      </c>
      <c r="R18" s="27">
        <v>4</v>
      </c>
      <c r="S18" s="28"/>
      <c r="T18" s="28"/>
      <c r="U18" s="28"/>
      <c r="V18" s="28"/>
      <c r="W18" s="28"/>
      <c r="X18" s="28"/>
      <c r="Y18" s="27"/>
      <c r="Z18" s="27"/>
      <c r="AA18" s="27"/>
      <c r="AB18" s="27"/>
      <c r="AC18" s="27"/>
      <c r="AD18" s="34"/>
    </row>
    <row r="19" spans="1:30" ht="15.6" customHeight="1" outlineLevel="1">
      <c r="A19" s="96" t="s">
        <v>27</v>
      </c>
      <c r="B19" s="26" t="s">
        <v>131</v>
      </c>
      <c r="C19" s="26" t="s">
        <v>130</v>
      </c>
      <c r="D19" s="27">
        <f t="shared" si="0"/>
        <v>18</v>
      </c>
      <c r="E19" s="27">
        <f t="shared" si="1"/>
        <v>2</v>
      </c>
      <c r="F19" s="27" t="str">
        <f t="shared" si="2"/>
        <v>E</v>
      </c>
      <c r="G19" s="28"/>
      <c r="H19" s="28"/>
      <c r="I19" s="28"/>
      <c r="J19" s="28"/>
      <c r="K19" s="28"/>
      <c r="L19" s="28"/>
      <c r="M19" s="27"/>
      <c r="N19" s="27"/>
      <c r="O19" s="27">
        <v>18</v>
      </c>
      <c r="P19" s="27"/>
      <c r="Q19" s="29" t="s">
        <v>19</v>
      </c>
      <c r="R19" s="34">
        <v>2</v>
      </c>
      <c r="S19" s="28"/>
      <c r="T19" s="28"/>
      <c r="U19" s="28"/>
      <c r="V19" s="28"/>
      <c r="W19" s="28"/>
      <c r="X19" s="28"/>
      <c r="Y19" s="27"/>
      <c r="Z19" s="27"/>
      <c r="AA19" s="27"/>
      <c r="AB19" s="27"/>
      <c r="AC19" s="27"/>
      <c r="AD19" s="34"/>
    </row>
    <row r="20" spans="1:30" ht="15.6" customHeight="1" outlineLevel="1">
      <c r="A20" s="96" t="s">
        <v>28</v>
      </c>
      <c r="B20" s="26" t="s">
        <v>86</v>
      </c>
      <c r="C20" s="26" t="s">
        <v>44</v>
      </c>
      <c r="D20" s="27">
        <f t="shared" si="0"/>
        <v>9</v>
      </c>
      <c r="E20" s="27">
        <f t="shared" si="1"/>
        <v>2</v>
      </c>
      <c r="F20" s="27" t="str">
        <f t="shared" si="2"/>
        <v>ZO</v>
      </c>
      <c r="G20" s="28"/>
      <c r="H20" s="28"/>
      <c r="I20" s="28"/>
      <c r="J20" s="28"/>
      <c r="K20" s="28"/>
      <c r="L20" s="28"/>
      <c r="M20" s="27"/>
      <c r="N20" s="27"/>
      <c r="O20" s="27"/>
      <c r="P20" s="27"/>
      <c r="Q20" s="29"/>
      <c r="R20" s="34"/>
      <c r="S20" s="28"/>
      <c r="T20" s="28">
        <v>9</v>
      </c>
      <c r="U20" s="28"/>
      <c r="V20" s="28"/>
      <c r="W20" s="28" t="s">
        <v>46</v>
      </c>
      <c r="X20" s="28">
        <v>2</v>
      </c>
      <c r="Y20" s="27"/>
      <c r="Z20" s="27"/>
      <c r="AA20" s="27"/>
      <c r="AB20" s="27"/>
      <c r="AC20" s="27"/>
      <c r="AD20" s="34"/>
    </row>
    <row r="21" spans="1:30" ht="15.6" customHeight="1" outlineLevel="1">
      <c r="A21" s="96" t="s">
        <v>29</v>
      </c>
      <c r="B21" s="42" t="s">
        <v>85</v>
      </c>
      <c r="C21" s="26" t="s">
        <v>42</v>
      </c>
      <c r="D21" s="27">
        <f t="shared" si="0"/>
        <v>18</v>
      </c>
      <c r="E21" s="27">
        <f t="shared" si="1"/>
        <v>4</v>
      </c>
      <c r="F21" s="27" t="str">
        <f t="shared" si="2"/>
        <v>ZO/ZO</v>
      </c>
      <c r="G21" s="28"/>
      <c r="H21" s="28"/>
      <c r="I21" s="28"/>
      <c r="J21" s="28"/>
      <c r="K21" s="28"/>
      <c r="L21" s="28"/>
      <c r="M21" s="27"/>
      <c r="N21" s="27"/>
      <c r="O21" s="27"/>
      <c r="P21" s="27"/>
      <c r="Q21" s="29"/>
      <c r="R21" s="29"/>
      <c r="S21" s="28"/>
      <c r="T21" s="28"/>
      <c r="U21" s="28"/>
      <c r="V21" s="28"/>
      <c r="W21" s="28"/>
      <c r="X21" s="28"/>
      <c r="Y21" s="27">
        <v>9</v>
      </c>
      <c r="Z21" s="27">
        <v>9</v>
      </c>
      <c r="AA21" s="27"/>
      <c r="AB21" s="27"/>
      <c r="AC21" s="27" t="s">
        <v>45</v>
      </c>
      <c r="AD21" s="27">
        <v>4</v>
      </c>
    </row>
    <row r="22" spans="1:30" ht="15.6" customHeight="1" outlineLevel="1">
      <c r="A22" s="96" t="s">
        <v>132</v>
      </c>
      <c r="B22" s="52" t="s">
        <v>81</v>
      </c>
      <c r="C22" s="52" t="s">
        <v>38</v>
      </c>
      <c r="D22" s="27">
        <f t="shared" si="0"/>
        <v>18</v>
      </c>
      <c r="E22" s="27">
        <f t="shared" si="1"/>
        <v>4</v>
      </c>
      <c r="F22" s="27" t="str">
        <f t="shared" si="2"/>
        <v>ZO/ZO</v>
      </c>
      <c r="G22" s="28"/>
      <c r="H22" s="28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27">
        <v>9</v>
      </c>
      <c r="Z22" s="27">
        <v>9</v>
      </c>
      <c r="AA22" s="27"/>
      <c r="AB22" s="27"/>
      <c r="AC22" s="27" t="s">
        <v>45</v>
      </c>
      <c r="AD22" s="133">
        <v>4</v>
      </c>
    </row>
    <row r="23" spans="1:30" ht="26.45" customHeight="1">
      <c r="A23" s="218" t="s">
        <v>248</v>
      </c>
      <c r="B23" s="218"/>
      <c r="C23" s="218"/>
      <c r="D23" s="80">
        <f>SUM(G23:J23,M23:P23,S23:V23,Y23:AB23)</f>
        <v>18</v>
      </c>
      <c r="E23" s="80">
        <f>SUM(L23,R23,X23,AD23)</f>
        <v>4</v>
      </c>
      <c r="F23" s="79" t="str">
        <f t="shared" si="2"/>
        <v>Zal</v>
      </c>
      <c r="G23" s="98"/>
      <c r="H23" s="98"/>
      <c r="I23" s="98"/>
      <c r="J23" s="82"/>
      <c r="K23" s="83"/>
      <c r="L23" s="83"/>
      <c r="M23" s="97"/>
      <c r="N23" s="97"/>
      <c r="O23" s="97"/>
      <c r="P23" s="84"/>
      <c r="Q23" s="85"/>
      <c r="R23" s="85"/>
      <c r="S23" s="75">
        <v>18</v>
      </c>
      <c r="T23" s="75"/>
      <c r="U23" s="75"/>
      <c r="V23" s="75"/>
      <c r="W23" s="83" t="s">
        <v>47</v>
      </c>
      <c r="X23" s="83">
        <v>4</v>
      </c>
      <c r="Y23" s="86"/>
      <c r="Z23" s="86"/>
      <c r="AA23" s="86"/>
      <c r="AB23" s="85"/>
      <c r="AC23" s="86"/>
      <c r="AD23" s="86"/>
    </row>
    <row r="24" spans="1:30" ht="24.6" customHeight="1" outlineLevel="1">
      <c r="A24" s="87" t="s">
        <v>16</v>
      </c>
      <c r="B24" s="88" t="s">
        <v>133</v>
      </c>
      <c r="C24" s="78" t="s">
        <v>177</v>
      </c>
      <c r="D24" s="79">
        <f t="shared" ref="D24:D38" si="3">SUM(G24:J24,M24:P24,S24:V24,Y24:AB24)</f>
        <v>9</v>
      </c>
      <c r="E24" s="27">
        <f t="shared" si="1"/>
        <v>2</v>
      </c>
      <c r="F24" s="79" t="str">
        <f>CONCATENATE(K24,Q24,W24,AC24)</f>
        <v>Zal</v>
      </c>
      <c r="G24" s="89"/>
      <c r="H24" s="90"/>
      <c r="I24" s="90"/>
      <c r="J24" s="90"/>
      <c r="K24" s="90"/>
      <c r="L24" s="90"/>
      <c r="M24" s="88"/>
      <c r="N24" s="88"/>
      <c r="O24" s="88"/>
      <c r="P24" s="88"/>
      <c r="Q24" s="88"/>
      <c r="R24" s="88"/>
      <c r="S24" s="91">
        <v>9</v>
      </c>
      <c r="T24" s="91"/>
      <c r="U24" s="91"/>
      <c r="V24" s="91"/>
      <c r="W24" s="91" t="s">
        <v>47</v>
      </c>
      <c r="X24" s="91">
        <v>2</v>
      </c>
      <c r="Y24" s="88"/>
      <c r="Z24" s="88"/>
      <c r="AA24" s="88"/>
      <c r="AB24" s="88"/>
      <c r="AC24" s="88"/>
      <c r="AD24" s="88"/>
    </row>
    <row r="25" spans="1:30" ht="19.5" customHeight="1" outlineLevel="1">
      <c r="A25" s="87" t="s">
        <v>17</v>
      </c>
      <c r="B25" s="88" t="s">
        <v>87</v>
      </c>
      <c r="C25" s="78" t="s">
        <v>178</v>
      </c>
      <c r="D25" s="79">
        <f t="shared" si="3"/>
        <v>9</v>
      </c>
      <c r="E25" s="27">
        <f t="shared" si="1"/>
        <v>2</v>
      </c>
      <c r="F25" s="79" t="str">
        <f t="shared" si="2"/>
        <v>Zal</v>
      </c>
      <c r="G25" s="89"/>
      <c r="H25" s="90"/>
      <c r="I25" s="90"/>
      <c r="J25" s="90"/>
      <c r="K25" s="90"/>
      <c r="L25" s="90"/>
      <c r="M25" s="88"/>
      <c r="N25" s="88"/>
      <c r="O25" s="88"/>
      <c r="P25" s="88"/>
      <c r="Q25" s="88"/>
      <c r="R25" s="88"/>
      <c r="S25" s="91">
        <v>9</v>
      </c>
      <c r="T25" s="91"/>
      <c r="U25" s="91"/>
      <c r="V25" s="91"/>
      <c r="W25" s="91" t="s">
        <v>47</v>
      </c>
      <c r="X25" s="91">
        <v>2</v>
      </c>
      <c r="Y25" s="88"/>
      <c r="Z25" s="88"/>
      <c r="AA25" s="88"/>
      <c r="AB25" s="88"/>
      <c r="AC25" s="88"/>
      <c r="AD25" s="88"/>
    </row>
    <row r="26" spans="1:30" ht="19.5" customHeight="1" outlineLevel="1">
      <c r="A26" s="87" t="s">
        <v>18</v>
      </c>
      <c r="B26" s="88" t="s">
        <v>88</v>
      </c>
      <c r="C26" s="78" t="s">
        <v>179</v>
      </c>
      <c r="D26" s="79">
        <f t="shared" si="3"/>
        <v>9</v>
      </c>
      <c r="E26" s="27">
        <f t="shared" si="1"/>
        <v>2</v>
      </c>
      <c r="F26" s="79" t="str">
        <f t="shared" si="2"/>
        <v>Zal</v>
      </c>
      <c r="G26" s="89"/>
      <c r="H26" s="90"/>
      <c r="I26" s="90"/>
      <c r="J26" s="90"/>
      <c r="K26" s="90"/>
      <c r="L26" s="90"/>
      <c r="M26" s="88"/>
      <c r="N26" s="88"/>
      <c r="O26" s="88"/>
      <c r="P26" s="88"/>
      <c r="Q26" s="88"/>
      <c r="R26" s="88"/>
      <c r="S26" s="91">
        <v>9</v>
      </c>
      <c r="T26" s="91"/>
      <c r="U26" s="91"/>
      <c r="V26" s="91"/>
      <c r="W26" s="91" t="s">
        <v>47</v>
      </c>
      <c r="X26" s="91">
        <v>2</v>
      </c>
      <c r="Y26" s="88"/>
      <c r="Z26" s="88"/>
      <c r="AA26" s="88"/>
      <c r="AB26" s="88"/>
      <c r="AC26" s="88"/>
      <c r="AD26" s="88"/>
    </row>
    <row r="27" spans="1:30" ht="19.5" customHeight="1" outlineLevel="1">
      <c r="A27" s="87" t="s">
        <v>20</v>
      </c>
      <c r="B27" s="88" t="s">
        <v>134</v>
      </c>
      <c r="C27" s="78" t="s">
        <v>232</v>
      </c>
      <c r="D27" s="79">
        <f t="shared" si="3"/>
        <v>9</v>
      </c>
      <c r="E27" s="27">
        <f t="shared" si="1"/>
        <v>2</v>
      </c>
      <c r="F27" s="79" t="str">
        <f t="shared" si="2"/>
        <v>Zal</v>
      </c>
      <c r="G27" s="89"/>
      <c r="H27" s="90"/>
      <c r="I27" s="90"/>
      <c r="J27" s="90"/>
      <c r="K27" s="90"/>
      <c r="L27" s="90"/>
      <c r="M27" s="88"/>
      <c r="N27" s="88"/>
      <c r="O27" s="88"/>
      <c r="P27" s="88"/>
      <c r="Q27" s="88"/>
      <c r="R27" s="88"/>
      <c r="S27" s="91">
        <v>9</v>
      </c>
      <c r="T27" s="91"/>
      <c r="U27" s="91"/>
      <c r="V27" s="91"/>
      <c r="W27" s="91" t="s">
        <v>47</v>
      </c>
      <c r="X27" s="91">
        <v>2</v>
      </c>
      <c r="Y27" s="88"/>
      <c r="Z27" s="88"/>
      <c r="AA27" s="88"/>
      <c r="AB27" s="88"/>
      <c r="AC27" s="88"/>
      <c r="AD27" s="88"/>
    </row>
    <row r="28" spans="1:30" ht="19.5" customHeight="1" outlineLevel="1">
      <c r="A28" s="87" t="s">
        <v>21</v>
      </c>
      <c r="B28" s="88" t="s">
        <v>89</v>
      </c>
      <c r="C28" s="78" t="s">
        <v>180</v>
      </c>
      <c r="D28" s="79">
        <f t="shared" si="3"/>
        <v>9</v>
      </c>
      <c r="E28" s="27">
        <f t="shared" si="1"/>
        <v>2</v>
      </c>
      <c r="F28" s="79" t="str">
        <f t="shared" si="2"/>
        <v>Zal</v>
      </c>
      <c r="G28" s="89"/>
      <c r="H28" s="90"/>
      <c r="I28" s="90"/>
      <c r="J28" s="90"/>
      <c r="K28" s="90"/>
      <c r="L28" s="90"/>
      <c r="M28" s="88"/>
      <c r="N28" s="88"/>
      <c r="O28" s="88"/>
      <c r="P28" s="88"/>
      <c r="Q28" s="88"/>
      <c r="R28" s="88"/>
      <c r="S28" s="91">
        <v>9</v>
      </c>
      <c r="T28" s="91"/>
      <c r="U28" s="91"/>
      <c r="V28" s="91"/>
      <c r="W28" s="91" t="s">
        <v>47</v>
      </c>
      <c r="X28" s="91">
        <v>2</v>
      </c>
      <c r="Y28" s="88"/>
      <c r="Z28" s="88"/>
      <c r="AA28" s="88"/>
      <c r="AB28" s="88"/>
      <c r="AC28" s="88"/>
      <c r="AD28" s="88"/>
    </row>
    <row r="29" spans="1:30" ht="19.5" customHeight="1" outlineLevel="1">
      <c r="A29" s="87" t="s">
        <v>22</v>
      </c>
      <c r="B29" s="88" t="s">
        <v>244</v>
      </c>
      <c r="C29" s="78" t="s">
        <v>245</v>
      </c>
      <c r="D29" s="79">
        <f t="shared" si="3"/>
        <v>9</v>
      </c>
      <c r="E29" s="27">
        <f t="shared" si="1"/>
        <v>2</v>
      </c>
      <c r="F29" s="79" t="str">
        <f t="shared" si="2"/>
        <v>Zal</v>
      </c>
      <c r="G29" s="89"/>
      <c r="H29" s="90"/>
      <c r="I29" s="90"/>
      <c r="J29" s="90"/>
      <c r="K29" s="90"/>
      <c r="L29" s="90"/>
      <c r="M29" s="88"/>
      <c r="N29" s="88"/>
      <c r="O29" s="88"/>
      <c r="P29" s="88"/>
      <c r="Q29" s="88"/>
      <c r="R29" s="88"/>
      <c r="S29" s="91">
        <v>9</v>
      </c>
      <c r="T29" s="91"/>
      <c r="U29" s="91"/>
      <c r="V29" s="91"/>
      <c r="W29" s="91" t="s">
        <v>47</v>
      </c>
      <c r="X29" s="91">
        <v>2</v>
      </c>
      <c r="Y29" s="88"/>
      <c r="Z29" s="88"/>
      <c r="AA29" s="88"/>
      <c r="AB29" s="88"/>
      <c r="AC29" s="88"/>
      <c r="AD29" s="88"/>
    </row>
    <row r="30" spans="1:30" ht="19.5" customHeight="1" outlineLevel="1">
      <c r="A30" s="87" t="s">
        <v>23</v>
      </c>
      <c r="B30" s="88" t="s">
        <v>135</v>
      </c>
      <c r="C30" s="78" t="s">
        <v>181</v>
      </c>
      <c r="D30" s="79">
        <f t="shared" si="3"/>
        <v>9</v>
      </c>
      <c r="E30" s="27">
        <f t="shared" si="1"/>
        <v>2</v>
      </c>
      <c r="F30" s="79" t="str">
        <f t="shared" si="2"/>
        <v>Zal</v>
      </c>
      <c r="G30" s="89"/>
      <c r="H30" s="90"/>
      <c r="I30" s="90"/>
      <c r="J30" s="90"/>
      <c r="K30" s="90"/>
      <c r="L30" s="90"/>
      <c r="M30" s="88"/>
      <c r="N30" s="88"/>
      <c r="O30" s="88"/>
      <c r="P30" s="88"/>
      <c r="Q30" s="88"/>
      <c r="R30" s="88"/>
      <c r="S30" s="91">
        <v>9</v>
      </c>
      <c r="T30" s="91"/>
      <c r="U30" s="91"/>
      <c r="V30" s="91"/>
      <c r="W30" s="91" t="s">
        <v>47</v>
      </c>
      <c r="X30" s="91">
        <v>2</v>
      </c>
      <c r="Y30" s="88"/>
      <c r="Z30" s="88"/>
      <c r="AA30" s="88"/>
      <c r="AB30" s="88"/>
      <c r="AC30" s="88"/>
      <c r="AD30" s="88"/>
    </row>
    <row r="31" spans="1:30" ht="19.5" customHeight="1" outlineLevel="1">
      <c r="A31" s="87" t="s">
        <v>24</v>
      </c>
      <c r="B31" s="88" t="s">
        <v>90</v>
      </c>
      <c r="C31" s="78" t="s">
        <v>182</v>
      </c>
      <c r="D31" s="79">
        <f t="shared" si="3"/>
        <v>9</v>
      </c>
      <c r="E31" s="27">
        <f t="shared" si="1"/>
        <v>2</v>
      </c>
      <c r="F31" s="79" t="str">
        <f t="shared" si="2"/>
        <v>Zal</v>
      </c>
      <c r="G31" s="89"/>
      <c r="H31" s="90"/>
      <c r="I31" s="90"/>
      <c r="J31" s="90"/>
      <c r="K31" s="90"/>
      <c r="L31" s="90"/>
      <c r="M31" s="88"/>
      <c r="N31" s="88"/>
      <c r="O31" s="88"/>
      <c r="P31" s="88"/>
      <c r="Q31" s="88"/>
      <c r="R31" s="88"/>
      <c r="S31" s="91">
        <v>9</v>
      </c>
      <c r="T31" s="91"/>
      <c r="U31" s="91"/>
      <c r="V31" s="91"/>
      <c r="W31" s="91" t="s">
        <v>47</v>
      </c>
      <c r="X31" s="91">
        <v>2</v>
      </c>
      <c r="Y31" s="88"/>
      <c r="Z31" s="88"/>
      <c r="AA31" s="88"/>
      <c r="AB31" s="88"/>
      <c r="AC31" s="88"/>
      <c r="AD31" s="88"/>
    </row>
    <row r="32" spans="1:30" ht="19.5" customHeight="1" outlineLevel="1">
      <c r="A32" s="87" t="s">
        <v>25</v>
      </c>
      <c r="B32" s="88" t="s">
        <v>140</v>
      </c>
      <c r="C32" s="77" t="s">
        <v>183</v>
      </c>
      <c r="D32" s="79">
        <f t="shared" si="3"/>
        <v>9</v>
      </c>
      <c r="E32" s="27">
        <f t="shared" si="1"/>
        <v>2</v>
      </c>
      <c r="F32" s="79" t="str">
        <f t="shared" si="2"/>
        <v>Zal</v>
      </c>
      <c r="G32" s="89"/>
      <c r="H32" s="90"/>
      <c r="I32" s="90"/>
      <c r="J32" s="90"/>
      <c r="K32" s="90"/>
      <c r="L32" s="90"/>
      <c r="M32" s="88"/>
      <c r="N32" s="88"/>
      <c r="O32" s="88"/>
      <c r="P32" s="88"/>
      <c r="Q32" s="88"/>
      <c r="R32" s="88"/>
      <c r="S32" s="91">
        <v>9</v>
      </c>
      <c r="T32" s="91"/>
      <c r="U32" s="91"/>
      <c r="V32" s="91"/>
      <c r="W32" s="91" t="s">
        <v>47</v>
      </c>
      <c r="X32" s="91">
        <v>2</v>
      </c>
      <c r="Y32" s="88"/>
      <c r="Z32" s="88"/>
      <c r="AA32" s="88"/>
      <c r="AB32" s="88"/>
      <c r="AC32" s="88"/>
      <c r="AD32" s="88"/>
    </row>
    <row r="33" spans="1:30" ht="26.45" customHeight="1" outlineLevel="1">
      <c r="A33" s="110" t="s">
        <v>26</v>
      </c>
      <c r="B33" s="100" t="s">
        <v>91</v>
      </c>
      <c r="C33" s="111" t="s">
        <v>184</v>
      </c>
      <c r="D33" s="92">
        <f t="shared" si="3"/>
        <v>9</v>
      </c>
      <c r="E33" s="48">
        <f t="shared" si="1"/>
        <v>2</v>
      </c>
      <c r="F33" s="92" t="str">
        <f t="shared" si="2"/>
        <v>Zal</v>
      </c>
      <c r="G33" s="112"/>
      <c r="H33" s="99"/>
      <c r="I33" s="99"/>
      <c r="J33" s="99"/>
      <c r="K33" s="99"/>
      <c r="L33" s="99"/>
      <c r="M33" s="100"/>
      <c r="N33" s="100"/>
      <c r="O33" s="100"/>
      <c r="P33" s="100"/>
      <c r="Q33" s="100"/>
      <c r="R33" s="100"/>
      <c r="S33" s="113">
        <v>9</v>
      </c>
      <c r="T33" s="113"/>
      <c r="U33" s="113"/>
      <c r="V33" s="113"/>
      <c r="W33" s="113" t="s">
        <v>47</v>
      </c>
      <c r="X33" s="113">
        <v>2</v>
      </c>
      <c r="Y33" s="100"/>
      <c r="Z33" s="100"/>
      <c r="AA33" s="100"/>
      <c r="AB33" s="100"/>
      <c r="AC33" s="100"/>
      <c r="AD33" s="100"/>
    </row>
    <row r="34" spans="1:30" ht="28.5" customHeight="1" outlineLevel="1">
      <c r="A34" s="209" t="s">
        <v>92</v>
      </c>
      <c r="B34" s="209"/>
      <c r="C34" s="209"/>
      <c r="D34" s="80">
        <f t="shared" si="3"/>
        <v>9</v>
      </c>
      <c r="E34" s="27">
        <f t="shared" si="1"/>
        <v>2</v>
      </c>
      <c r="F34" s="79" t="str">
        <f t="shared" si="2"/>
        <v>Zal</v>
      </c>
      <c r="G34" s="90"/>
      <c r="H34" s="90"/>
      <c r="I34" s="90"/>
      <c r="J34" s="90"/>
      <c r="K34" s="90"/>
      <c r="L34" s="90"/>
      <c r="M34" s="88"/>
      <c r="N34" s="88"/>
      <c r="O34" s="88"/>
      <c r="P34" s="88"/>
      <c r="Q34" s="88"/>
      <c r="R34" s="88"/>
      <c r="S34" s="90"/>
      <c r="T34" s="90"/>
      <c r="U34" s="90"/>
      <c r="V34" s="90"/>
      <c r="W34" s="90"/>
      <c r="X34" s="90"/>
      <c r="Y34" s="85">
        <v>9</v>
      </c>
      <c r="Z34" s="85"/>
      <c r="AA34" s="85"/>
      <c r="AB34" s="85"/>
      <c r="AC34" s="85" t="s">
        <v>47</v>
      </c>
      <c r="AD34" s="85">
        <v>2</v>
      </c>
    </row>
    <row r="35" spans="1:30" ht="15.6" customHeight="1">
      <c r="A35" s="70" t="s">
        <v>249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:30" ht="15.6" customHeight="1">
      <c r="A36" s="73" t="s">
        <v>123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28.5" customHeight="1" outlineLevel="1">
      <c r="A37" s="127"/>
      <c r="B37" s="9"/>
      <c r="C37" s="128"/>
      <c r="D37" s="129"/>
      <c r="E37" s="130"/>
      <c r="F37" s="131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29"/>
      <c r="Z37" s="129"/>
      <c r="AA37" s="129"/>
      <c r="AB37" s="129"/>
      <c r="AC37" s="129"/>
      <c r="AD37" s="129"/>
    </row>
    <row r="38" spans="1:30" ht="27.95" customHeight="1">
      <c r="A38" s="217" t="s">
        <v>247</v>
      </c>
      <c r="B38" s="217"/>
      <c r="C38" s="217"/>
      <c r="D38" s="119">
        <f t="shared" si="3"/>
        <v>72</v>
      </c>
      <c r="E38" s="108">
        <f t="shared" si="1"/>
        <v>20</v>
      </c>
      <c r="F38" s="119" t="str">
        <f>CONCATENATE(K38,Q38,W38,AC38)</f>
        <v/>
      </c>
      <c r="G38" s="124"/>
      <c r="H38" s="124"/>
      <c r="I38" s="124"/>
      <c r="J38" s="124">
        <v>18</v>
      </c>
      <c r="K38" s="115"/>
      <c r="L38" s="115">
        <v>4</v>
      </c>
      <c r="M38" s="125"/>
      <c r="N38" s="125"/>
      <c r="O38" s="125"/>
      <c r="P38" s="125">
        <v>18</v>
      </c>
      <c r="Q38" s="114"/>
      <c r="R38" s="114">
        <v>4</v>
      </c>
      <c r="S38" s="126"/>
      <c r="T38" s="126"/>
      <c r="U38" s="126"/>
      <c r="V38" s="126">
        <v>18</v>
      </c>
      <c r="W38" s="115"/>
      <c r="X38" s="115">
        <v>4</v>
      </c>
      <c r="Y38" s="125"/>
      <c r="Z38" s="125"/>
      <c r="AA38" s="125"/>
      <c r="AB38" s="125">
        <v>18</v>
      </c>
      <c r="AC38" s="114"/>
      <c r="AD38" s="114">
        <v>8</v>
      </c>
    </row>
    <row r="39" spans="1:30" ht="48" outlineLevel="1">
      <c r="A39" s="120"/>
      <c r="B39" s="121" t="s">
        <v>124</v>
      </c>
      <c r="C39" s="122" t="s">
        <v>139</v>
      </c>
      <c r="D39" s="79">
        <f>SUM(G39:J39,M39:P39,S39:V39,Y39:AB39)</f>
        <v>72</v>
      </c>
      <c r="E39" s="27">
        <f t="shared" si="1"/>
        <v>20</v>
      </c>
      <c r="F39" s="79" t="str">
        <f>AC39</f>
        <v>Zal/ED</v>
      </c>
      <c r="G39" s="91"/>
      <c r="H39" s="91"/>
      <c r="I39" s="91"/>
      <c r="J39" s="91">
        <v>18</v>
      </c>
      <c r="K39" s="91" t="s">
        <v>47</v>
      </c>
      <c r="L39" s="91">
        <v>4</v>
      </c>
      <c r="M39" s="81"/>
      <c r="N39" s="81"/>
      <c r="O39" s="81"/>
      <c r="P39" s="81">
        <v>18</v>
      </c>
      <c r="Q39" s="81" t="s">
        <v>47</v>
      </c>
      <c r="R39" s="81">
        <v>4</v>
      </c>
      <c r="S39" s="91"/>
      <c r="T39" s="91"/>
      <c r="U39" s="91"/>
      <c r="V39" s="91">
        <v>18</v>
      </c>
      <c r="W39" s="91" t="s">
        <v>47</v>
      </c>
      <c r="X39" s="91">
        <v>4</v>
      </c>
      <c r="Y39" s="81"/>
      <c r="Z39" s="81"/>
      <c r="AA39" s="81"/>
      <c r="AB39" s="81">
        <v>18</v>
      </c>
      <c r="AC39" s="79" t="s">
        <v>138</v>
      </c>
      <c r="AD39" s="81">
        <v>8</v>
      </c>
    </row>
    <row r="40" spans="1:30" ht="24.6" customHeight="1">
      <c r="A40" s="217" t="s">
        <v>228</v>
      </c>
      <c r="B40" s="217"/>
      <c r="C40" s="217"/>
      <c r="D40" s="118"/>
      <c r="E40" s="114"/>
      <c r="F40" s="114"/>
      <c r="G40" s="198"/>
      <c r="H40" s="198"/>
      <c r="I40" s="198"/>
      <c r="J40" s="174"/>
      <c r="K40" s="115"/>
      <c r="L40" s="115"/>
      <c r="M40" s="173"/>
      <c r="N40" s="173"/>
      <c r="O40" s="173"/>
      <c r="P40" s="174"/>
      <c r="Q40" s="114"/>
      <c r="R40" s="114"/>
      <c r="S40" s="198"/>
      <c r="T40" s="198"/>
      <c r="U40" s="198"/>
      <c r="V40" s="174"/>
      <c r="W40" s="115"/>
      <c r="X40" s="115"/>
      <c r="Y40" s="173"/>
      <c r="Z40" s="173"/>
      <c r="AA40" s="173"/>
      <c r="AB40" s="174"/>
      <c r="AC40" s="114"/>
      <c r="AD40" s="114"/>
    </row>
    <row r="41" spans="1:30" ht="20.100000000000001" customHeight="1" outlineLevel="1">
      <c r="A41" s="134" t="s">
        <v>233</v>
      </c>
      <c r="B41" s="202" t="s">
        <v>260</v>
      </c>
      <c r="C41" s="200"/>
      <c r="D41" s="34">
        <f>M1_EPiWiEM!D29</f>
        <v>431</v>
      </c>
      <c r="E41" s="34">
        <f>M1_EPiWiEM!E29</f>
        <v>44</v>
      </c>
      <c r="F41" s="34" t="s">
        <v>75</v>
      </c>
      <c r="G41" s="44">
        <v>30</v>
      </c>
      <c r="H41" s="44">
        <v>45</v>
      </c>
      <c r="I41" s="44">
        <v>0</v>
      </c>
      <c r="J41" s="44">
        <v>0</v>
      </c>
      <c r="K41" s="44" t="s">
        <v>75</v>
      </c>
      <c r="L41" s="44">
        <v>6</v>
      </c>
      <c r="M41" s="93">
        <v>15</v>
      </c>
      <c r="N41" s="93">
        <v>30</v>
      </c>
      <c r="O41" s="93">
        <v>15</v>
      </c>
      <c r="P41" s="93">
        <v>0</v>
      </c>
      <c r="Q41" s="93" t="s">
        <v>75</v>
      </c>
      <c r="R41" s="93">
        <v>6</v>
      </c>
      <c r="S41" s="44">
        <v>45</v>
      </c>
      <c r="T41" s="44">
        <v>60</v>
      </c>
      <c r="U41" s="44">
        <v>75</v>
      </c>
      <c r="V41" s="44">
        <v>110</v>
      </c>
      <c r="W41" s="44" t="s">
        <v>75</v>
      </c>
      <c r="X41" s="44">
        <v>20</v>
      </c>
      <c r="Y41" s="93">
        <v>45</v>
      </c>
      <c r="Z41" s="93">
        <v>75</v>
      </c>
      <c r="AA41" s="93">
        <v>60</v>
      </c>
      <c r="AB41" s="93">
        <v>0</v>
      </c>
      <c r="AC41" s="93" t="s">
        <v>75</v>
      </c>
      <c r="AD41" s="93">
        <v>12</v>
      </c>
    </row>
    <row r="42" spans="1:30" ht="20.100000000000001" customHeight="1" outlineLevel="1">
      <c r="A42" s="134" t="s">
        <v>234</v>
      </c>
      <c r="B42" s="202" t="s">
        <v>261</v>
      </c>
      <c r="C42" s="200"/>
      <c r="D42" s="34">
        <f>M2_EPiWiiWDwRZ!D29</f>
        <v>371</v>
      </c>
      <c r="E42" s="34">
        <f>M2_EPiWiiWDwRZ!E29</f>
        <v>44</v>
      </c>
      <c r="F42" s="34" t="s">
        <v>75</v>
      </c>
      <c r="G42" s="44">
        <f>M2_EPiWiiWDwRZ!G29</f>
        <v>18</v>
      </c>
      <c r="H42" s="44">
        <f>M2_EPiWiiWDwRZ!H29</f>
        <v>27</v>
      </c>
      <c r="I42" s="44">
        <f>M2_EPiWiiWDwRZ!I29</f>
        <v>0</v>
      </c>
      <c r="J42" s="44">
        <f>M2_EPiWiiWDwRZ!J29</f>
        <v>0</v>
      </c>
      <c r="K42" s="44" t="str">
        <f>M2_EPiWiiWDwRZ!K29</f>
        <v>x</v>
      </c>
      <c r="L42" s="44">
        <f>M2_EPiWiiWDwRZ!L29</f>
        <v>6</v>
      </c>
      <c r="M42" s="93">
        <f>M2_EPiWiiWDwRZ!M29</f>
        <v>18</v>
      </c>
      <c r="N42" s="93">
        <f>M2_EPiWiiWDwRZ!N29</f>
        <v>27</v>
      </c>
      <c r="O42" s="93">
        <f>M2_EPiWiiWDwRZ!O29</f>
        <v>0</v>
      </c>
      <c r="P42" s="93">
        <f>M2_EPiWiiWDwRZ!P29</f>
        <v>0</v>
      </c>
      <c r="Q42" s="93" t="str">
        <f>M2_EPiWiiWDwRZ!Q29</f>
        <v>x</v>
      </c>
      <c r="R42" s="93">
        <f>M2_EPiWiiWDwRZ!R29</f>
        <v>6</v>
      </c>
      <c r="S42" s="44">
        <f>M2_EPiWiiWDwRZ!S29</f>
        <v>36</v>
      </c>
      <c r="T42" s="44">
        <f>M2_EPiWiiWDwRZ!T29</f>
        <v>36</v>
      </c>
      <c r="U42" s="44">
        <f>M2_EPiWiiWDwRZ!U29</f>
        <v>27</v>
      </c>
      <c r="V42" s="44">
        <f>M2_EPiWiiWDwRZ!V29</f>
        <v>50</v>
      </c>
      <c r="W42" s="44" t="str">
        <f>M2_EPiWiiWDwRZ!W29</f>
        <v>x</v>
      </c>
      <c r="X42" s="44">
        <f>M2_EPiWiiWDwRZ!X29</f>
        <v>20</v>
      </c>
      <c r="Y42" s="93">
        <f>M2_EPiWiiWDwRZ!Y29</f>
        <v>27</v>
      </c>
      <c r="Z42" s="93">
        <f>M2_EPiWiiWDwRZ!Z29</f>
        <v>45</v>
      </c>
      <c r="AA42" s="93">
        <f>M2_EPiWiiWDwRZ!AA29</f>
        <v>0</v>
      </c>
      <c r="AB42" s="93">
        <f>M2_EPiWiiWDwRZ!AB29</f>
        <v>60</v>
      </c>
      <c r="AC42" s="93" t="str">
        <f>M2_EPiWiiWDwRZ!AC29</f>
        <v>x</v>
      </c>
      <c r="AD42" s="93">
        <f>M2_EPiWiiWDwRZ!AD29</f>
        <v>12</v>
      </c>
    </row>
    <row r="43" spans="1:30" ht="20.100000000000001" customHeight="1" outlineLevel="1">
      <c r="A43" s="134" t="s">
        <v>235</v>
      </c>
      <c r="B43" s="200" t="s">
        <v>30</v>
      </c>
      <c r="C43" s="200"/>
      <c r="D43" s="34">
        <f>M3_POWiP!D21</f>
        <v>270</v>
      </c>
      <c r="E43" s="34">
        <f>M3_POWiP!E21</f>
        <v>44</v>
      </c>
      <c r="F43" s="34" t="s">
        <v>75</v>
      </c>
      <c r="G43" s="46">
        <v>15</v>
      </c>
      <c r="H43" s="46">
        <v>30</v>
      </c>
      <c r="I43" s="46">
        <v>0</v>
      </c>
      <c r="J43" s="46">
        <v>0</v>
      </c>
      <c r="K43" s="46" t="s">
        <v>75</v>
      </c>
      <c r="L43" s="46">
        <v>6</v>
      </c>
      <c r="M43" s="34">
        <v>15</v>
      </c>
      <c r="N43" s="34">
        <v>45</v>
      </c>
      <c r="O43" s="34">
        <v>0</v>
      </c>
      <c r="P43" s="34">
        <v>0</v>
      </c>
      <c r="Q43" s="34" t="s">
        <v>75</v>
      </c>
      <c r="R43" s="34">
        <v>6</v>
      </c>
      <c r="S43" s="46">
        <v>75</v>
      </c>
      <c r="T43" s="46">
        <v>60</v>
      </c>
      <c r="U43" s="46">
        <v>15</v>
      </c>
      <c r="V43" s="46">
        <v>0</v>
      </c>
      <c r="W43" s="46" t="s">
        <v>75</v>
      </c>
      <c r="X43" s="46">
        <v>20</v>
      </c>
      <c r="Y43" s="34">
        <v>30</v>
      </c>
      <c r="Z43" s="34">
        <v>45</v>
      </c>
      <c r="AA43" s="34">
        <v>0</v>
      </c>
      <c r="AB43" s="34">
        <v>0</v>
      </c>
      <c r="AC43" s="34" t="s">
        <v>75</v>
      </c>
      <c r="AD43" s="34">
        <v>12</v>
      </c>
    </row>
    <row r="44" spans="1:30" ht="20.100000000000001" customHeight="1" outlineLevel="1">
      <c r="A44" s="134" t="s">
        <v>236</v>
      </c>
      <c r="B44" s="200" t="s">
        <v>51</v>
      </c>
      <c r="C44" s="200"/>
      <c r="D44" s="34">
        <f>M4_PSiS!D24</f>
        <v>270</v>
      </c>
      <c r="E44" s="34">
        <f>M4_PSiS!E24</f>
        <v>44</v>
      </c>
      <c r="F44" s="34" t="s">
        <v>75</v>
      </c>
      <c r="G44" s="46">
        <f>M4_PSiS!G24</f>
        <v>18</v>
      </c>
      <c r="H44" s="46">
        <f>M4_PSiS!H24</f>
        <v>36</v>
      </c>
      <c r="I44" s="46">
        <f>M4_PSiS!I24</f>
        <v>0</v>
      </c>
      <c r="J44" s="46">
        <f>M4_PSiS!J24</f>
        <v>9</v>
      </c>
      <c r="K44" s="46" t="str">
        <f>M4_PSiS!K24</f>
        <v>x</v>
      </c>
      <c r="L44" s="46">
        <f>M4_PSiS!L24</f>
        <v>6</v>
      </c>
      <c r="M44" s="34">
        <f>M4_PSiS!M24</f>
        <v>9</v>
      </c>
      <c r="N44" s="34">
        <f>M4_PSiS!N24</f>
        <v>27</v>
      </c>
      <c r="O44" s="34">
        <f>M4_PSiS!O24</f>
        <v>0</v>
      </c>
      <c r="P44" s="34">
        <f>M4_PSiS!P24</f>
        <v>0</v>
      </c>
      <c r="Q44" s="34" t="str">
        <f>M4_PSiS!Q24</f>
        <v>x</v>
      </c>
      <c r="R44" s="34">
        <f>M4_PSiS!R24</f>
        <v>6</v>
      </c>
      <c r="S44" s="46">
        <f>M4_PSiS!S24</f>
        <v>54</v>
      </c>
      <c r="T44" s="46">
        <f>M4_PSiS!T24</f>
        <v>63</v>
      </c>
      <c r="U44" s="46">
        <f>M4_PSiS!U24</f>
        <v>0</v>
      </c>
      <c r="V44" s="46">
        <f>M4_PSiS!V24</f>
        <v>0</v>
      </c>
      <c r="W44" s="46" t="str">
        <f>M4_PSiS!W24</f>
        <v>x</v>
      </c>
      <c r="X44" s="46">
        <f>M4_PSiS!X24</f>
        <v>20</v>
      </c>
      <c r="Y44" s="34">
        <f>M4_PSiS!Y24</f>
        <v>18</v>
      </c>
      <c r="Z44" s="34">
        <f>M4_PSiS!Z24</f>
        <v>36</v>
      </c>
      <c r="AA44" s="34">
        <f>M4_PSiS!AA24</f>
        <v>0</v>
      </c>
      <c r="AB44" s="34">
        <f>M4_PSiS!AB24</f>
        <v>0</v>
      </c>
      <c r="AC44" s="34" t="str">
        <f>M4_PSiS!AC24</f>
        <v>x</v>
      </c>
      <c r="AD44" s="34">
        <f>M4_PSiS!AD24</f>
        <v>12</v>
      </c>
    </row>
    <row r="45" spans="1:30" ht="20.100000000000001" customHeight="1" outlineLevel="1">
      <c r="A45" s="134" t="s">
        <v>237</v>
      </c>
      <c r="B45" s="200" t="s">
        <v>153</v>
      </c>
      <c r="C45" s="200"/>
      <c r="D45" s="34">
        <f>M5_RzTS!D22</f>
        <v>261</v>
      </c>
      <c r="E45" s="34">
        <f>M5_RzTS!E22</f>
        <v>44</v>
      </c>
      <c r="F45" s="34" t="s">
        <v>75</v>
      </c>
      <c r="G45" s="46">
        <f>M5_RzTS!G22</f>
        <v>18</v>
      </c>
      <c r="H45" s="46">
        <f>M5_RzTS!H22</f>
        <v>18</v>
      </c>
      <c r="I45" s="46">
        <f>M5_RzTS!I22</f>
        <v>0</v>
      </c>
      <c r="J45" s="46">
        <f>M5_RzTS!J22</f>
        <v>9</v>
      </c>
      <c r="K45" s="46" t="str">
        <f>M5_RzTS!K22</f>
        <v>x</v>
      </c>
      <c r="L45" s="46">
        <f>M5_RzTS!L22</f>
        <v>6</v>
      </c>
      <c r="M45" s="34">
        <f>M5_RzTS!M22</f>
        <v>18</v>
      </c>
      <c r="N45" s="34">
        <f>M5_RzTS!N22</f>
        <v>27</v>
      </c>
      <c r="O45" s="34">
        <f>M5_RzTS!O22</f>
        <v>0</v>
      </c>
      <c r="P45" s="34">
        <f>M5_RzTS!P22</f>
        <v>0</v>
      </c>
      <c r="Q45" s="34" t="str">
        <f>M5_RzTS!Q22</f>
        <v>x</v>
      </c>
      <c r="R45" s="34">
        <f>M5_RzTS!R22</f>
        <v>6</v>
      </c>
      <c r="S45" s="46">
        <f>M5_RzTS!S22</f>
        <v>27</v>
      </c>
      <c r="T45" s="46">
        <f>M5_RzTS!T22</f>
        <v>27</v>
      </c>
      <c r="U45" s="46">
        <f>M5_RzTS!U22</f>
        <v>36</v>
      </c>
      <c r="V45" s="46">
        <f>M5_RzTS!V22</f>
        <v>0</v>
      </c>
      <c r="W45" s="46" t="str">
        <f>M5_RzTS!W22</f>
        <v>x</v>
      </c>
      <c r="X45" s="46">
        <f>M5_RzTS!X22</f>
        <v>20</v>
      </c>
      <c r="Y45" s="34">
        <f>M5_RzTS!Y22</f>
        <v>45</v>
      </c>
      <c r="Z45" s="34">
        <f>M5_RzTS!Z22</f>
        <v>18</v>
      </c>
      <c r="AA45" s="34">
        <f>M5_RzTS!AA22</f>
        <v>18</v>
      </c>
      <c r="AB45" s="34">
        <f>M5_RzTS!AB22</f>
        <v>0</v>
      </c>
      <c r="AC45" s="34" t="str">
        <f>M5_RzTS!AC22</f>
        <v>x</v>
      </c>
      <c r="AD45" s="34">
        <f>M5_RzTS!AD22</f>
        <v>12</v>
      </c>
    </row>
    <row r="46" spans="1:30" ht="26.45" customHeight="1" thickBot="1">
      <c r="A46" s="215" t="s">
        <v>74</v>
      </c>
      <c r="B46" s="215"/>
      <c r="C46" s="215"/>
      <c r="D46" s="215"/>
      <c r="E46" s="215"/>
      <c r="F46" s="215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1:30" ht="21.95" customHeight="1" thickTop="1">
      <c r="A47" s="134" t="s">
        <v>233</v>
      </c>
      <c r="B47" s="202" t="s">
        <v>262</v>
      </c>
      <c r="C47" s="200"/>
      <c r="D47" s="34">
        <f>$D$8+$D$23+$D$34+$D$38+D41</f>
        <v>737</v>
      </c>
      <c r="E47" s="34">
        <f>E$8+E$23+E$34+E$38+E41</f>
        <v>120</v>
      </c>
      <c r="F47" s="34" t="s">
        <v>75</v>
      </c>
      <c r="G47" s="210">
        <f>SUM(G$8,G$23:J$23,G$34:J$34,G$38:J$38,G41:J41)</f>
        <v>165</v>
      </c>
      <c r="H47" s="210"/>
      <c r="I47" s="210"/>
      <c r="J47" s="211"/>
      <c r="K47" s="46" t="s">
        <v>75</v>
      </c>
      <c r="L47" s="46">
        <v>30</v>
      </c>
      <c r="M47" s="212">
        <f>SUM(M$8,M$23:P$23,M$34:P$34,M$38:P$38,M41:P41)</f>
        <v>168</v>
      </c>
      <c r="N47" s="212"/>
      <c r="O47" s="212"/>
      <c r="P47" s="212"/>
      <c r="Q47" s="34" t="s">
        <v>75</v>
      </c>
      <c r="R47" s="34">
        <v>30</v>
      </c>
      <c r="S47" s="210">
        <f>SUM(S$8,S$23:V$23,S$34:V$34,S$38:V$38,S41:V41)</f>
        <v>335</v>
      </c>
      <c r="T47" s="210"/>
      <c r="U47" s="210"/>
      <c r="V47" s="211"/>
      <c r="W47" s="46" t="s">
        <v>75</v>
      </c>
      <c r="X47" s="46">
        <v>30</v>
      </c>
      <c r="Y47" s="212">
        <f>SUM(Y$8,Y$23:AB$23,Y$34:AB$34,Y$38:AB$38,Y41:AB41)</f>
        <v>243</v>
      </c>
      <c r="Z47" s="212"/>
      <c r="AA47" s="212"/>
      <c r="AB47" s="212"/>
      <c r="AC47" s="34" t="s">
        <v>75</v>
      </c>
      <c r="AD47" s="34">
        <f>SUM(AD8,AD34,AD38,AD41)</f>
        <v>30</v>
      </c>
    </row>
    <row r="48" spans="1:30" ht="21.95" customHeight="1">
      <c r="A48" s="134" t="s">
        <v>234</v>
      </c>
      <c r="B48" s="202" t="s">
        <v>261</v>
      </c>
      <c r="C48" s="200"/>
      <c r="D48" s="34">
        <f>$D$8+$D$23+$D$34+$D$38+D42</f>
        <v>677</v>
      </c>
      <c r="E48" s="34">
        <f>E$8+E$23+E$34+E$38+E42</f>
        <v>120</v>
      </c>
      <c r="F48" s="34" t="s">
        <v>75</v>
      </c>
      <c r="G48" s="210">
        <f>SUM(G$8,G$23:J$23,G$34:J$34,G$38:J$38,G42:J42)</f>
        <v>135</v>
      </c>
      <c r="H48" s="210"/>
      <c r="I48" s="210"/>
      <c r="J48" s="211"/>
      <c r="K48" s="46" t="s">
        <v>75</v>
      </c>
      <c r="L48" s="46">
        <v>30</v>
      </c>
      <c r="M48" s="212">
        <f>SUM(M$8,M$23:P$23,M$34:P$34,M$38:P$38,M42:P42)</f>
        <v>153</v>
      </c>
      <c r="N48" s="212"/>
      <c r="O48" s="212"/>
      <c r="P48" s="212"/>
      <c r="Q48" s="34" t="s">
        <v>75</v>
      </c>
      <c r="R48" s="34">
        <v>30</v>
      </c>
      <c r="S48" s="210">
        <f>SUM(S$8,S$23:V$23,S$34:V$34,S$38:V$38,S42:V42)</f>
        <v>194</v>
      </c>
      <c r="T48" s="210"/>
      <c r="U48" s="210"/>
      <c r="V48" s="211"/>
      <c r="W48" s="46" t="s">
        <v>75</v>
      </c>
      <c r="X48" s="46">
        <v>30</v>
      </c>
      <c r="Y48" s="212">
        <f>SUM(Y$8,Y$23:AB$23,Y$34:AB$34,Y$38:AB$38,Y42:AB42)</f>
        <v>195</v>
      </c>
      <c r="Z48" s="212"/>
      <c r="AA48" s="212"/>
      <c r="AB48" s="212"/>
      <c r="AC48" s="34" t="s">
        <v>75</v>
      </c>
      <c r="AD48" s="34">
        <f>SUM(AD8,AD34,AD38,AD42)</f>
        <v>30</v>
      </c>
    </row>
    <row r="49" spans="1:30" ht="21.95" customHeight="1">
      <c r="A49" s="134" t="s">
        <v>235</v>
      </c>
      <c r="B49" s="200" t="s">
        <v>30</v>
      </c>
      <c r="C49" s="200"/>
      <c r="D49" s="34">
        <f t="shared" ref="D49:D51" si="4">$D$8+$D$23+$D$34+$D$38+D43</f>
        <v>576</v>
      </c>
      <c r="E49" s="34">
        <f t="shared" ref="E49:E51" si="5">E$8+E$23+E$34+E$38+E43</f>
        <v>120</v>
      </c>
      <c r="F49" s="34" t="s">
        <v>75</v>
      </c>
      <c r="G49" s="210">
        <f t="shared" ref="G49:G51" si="6">SUM(G$8,G$23:J$23,G$34:J$34,G$38:J$38,G43:J43)</f>
        <v>135</v>
      </c>
      <c r="H49" s="210"/>
      <c r="I49" s="210"/>
      <c r="J49" s="211"/>
      <c r="K49" s="46" t="s">
        <v>75</v>
      </c>
      <c r="L49" s="46">
        <f>L$8+L$23+L$38+L43</f>
        <v>30</v>
      </c>
      <c r="M49" s="212">
        <f t="shared" ref="M49:M51" si="7">SUM(M$8,M$23:P$23,M$34:P$34,M$38:P$38,M43:P43)</f>
        <v>168</v>
      </c>
      <c r="N49" s="212"/>
      <c r="O49" s="212"/>
      <c r="P49" s="212"/>
      <c r="Q49" s="34" t="s">
        <v>75</v>
      </c>
      <c r="R49" s="34">
        <f>R$8+R$23+R$38+R43</f>
        <v>30</v>
      </c>
      <c r="S49" s="210">
        <f t="shared" ref="S49:S51" si="8">SUM(S$8,S$23:V$23,S$34:V$34,S$38:V$38,S43:V43)</f>
        <v>195</v>
      </c>
      <c r="T49" s="210"/>
      <c r="U49" s="210"/>
      <c r="V49" s="211"/>
      <c r="W49" s="46" t="s">
        <v>75</v>
      </c>
      <c r="X49" s="46">
        <f>X$8+X$23+X$38+X43</f>
        <v>30</v>
      </c>
      <c r="Y49" s="212">
        <f t="shared" ref="Y49:Y51" si="9">SUM(Y$8,Y$23:AB$23,Y$34:AB$34,Y$38:AB$38,Y43:AB43)</f>
        <v>138</v>
      </c>
      <c r="Z49" s="212"/>
      <c r="AA49" s="212"/>
      <c r="AB49" s="212"/>
      <c r="AC49" s="34" t="s">
        <v>75</v>
      </c>
      <c r="AD49" s="34">
        <f>SUM(AD8,AD34,AD38,AD43)</f>
        <v>30</v>
      </c>
    </row>
    <row r="50" spans="1:30" ht="21.95" customHeight="1">
      <c r="A50" s="134" t="s">
        <v>236</v>
      </c>
      <c r="B50" s="200" t="s">
        <v>51</v>
      </c>
      <c r="C50" s="200"/>
      <c r="D50" s="34">
        <f t="shared" si="4"/>
        <v>576</v>
      </c>
      <c r="E50" s="34">
        <f t="shared" si="5"/>
        <v>120</v>
      </c>
      <c r="F50" s="34" t="s">
        <v>75</v>
      </c>
      <c r="G50" s="210">
        <f t="shared" si="6"/>
        <v>153</v>
      </c>
      <c r="H50" s="210"/>
      <c r="I50" s="210"/>
      <c r="J50" s="211"/>
      <c r="K50" s="46" t="s">
        <v>75</v>
      </c>
      <c r="L50" s="46">
        <f>L$8+L$23+L$38+L44</f>
        <v>30</v>
      </c>
      <c r="M50" s="212">
        <f t="shared" si="7"/>
        <v>144</v>
      </c>
      <c r="N50" s="212"/>
      <c r="O50" s="212"/>
      <c r="P50" s="212"/>
      <c r="Q50" s="34" t="s">
        <v>75</v>
      </c>
      <c r="R50" s="34">
        <f>R$8+R$23+R$38+R44</f>
        <v>30</v>
      </c>
      <c r="S50" s="210">
        <f t="shared" si="8"/>
        <v>162</v>
      </c>
      <c r="T50" s="210"/>
      <c r="U50" s="210"/>
      <c r="V50" s="211"/>
      <c r="W50" s="46" t="s">
        <v>75</v>
      </c>
      <c r="X50" s="46">
        <f>X$8+X$23+X$38+X44</f>
        <v>30</v>
      </c>
      <c r="Y50" s="212">
        <f t="shared" si="9"/>
        <v>117</v>
      </c>
      <c r="Z50" s="212"/>
      <c r="AA50" s="212"/>
      <c r="AB50" s="212"/>
      <c r="AC50" s="34" t="s">
        <v>75</v>
      </c>
      <c r="AD50" s="34">
        <f>SUM(AD8,AD34,AD38,AD44)</f>
        <v>30</v>
      </c>
    </row>
    <row r="51" spans="1:30" ht="21.95" customHeight="1">
      <c r="A51" s="134" t="s">
        <v>237</v>
      </c>
      <c r="B51" s="200" t="s">
        <v>152</v>
      </c>
      <c r="C51" s="200"/>
      <c r="D51" s="34">
        <f t="shared" si="4"/>
        <v>567</v>
      </c>
      <c r="E51" s="34">
        <f t="shared" si="5"/>
        <v>120</v>
      </c>
      <c r="F51" s="34" t="s">
        <v>75</v>
      </c>
      <c r="G51" s="210">
        <f t="shared" si="6"/>
        <v>135</v>
      </c>
      <c r="H51" s="210"/>
      <c r="I51" s="210"/>
      <c r="J51" s="211"/>
      <c r="K51" s="46" t="s">
        <v>75</v>
      </c>
      <c r="L51" s="46">
        <f>L$8+L$23+L$38+L45</f>
        <v>30</v>
      </c>
      <c r="M51" s="212">
        <f t="shared" si="7"/>
        <v>153</v>
      </c>
      <c r="N51" s="212"/>
      <c r="O51" s="212"/>
      <c r="P51" s="212"/>
      <c r="Q51" s="34" t="s">
        <v>75</v>
      </c>
      <c r="R51" s="34">
        <f>R$8+R$23+R$38+R45</f>
        <v>30</v>
      </c>
      <c r="S51" s="210">
        <f t="shared" si="8"/>
        <v>135</v>
      </c>
      <c r="T51" s="210"/>
      <c r="U51" s="210"/>
      <c r="V51" s="211"/>
      <c r="W51" s="46" t="s">
        <v>75</v>
      </c>
      <c r="X51" s="46">
        <f>X$8+X$23+X$38+X45</f>
        <v>30</v>
      </c>
      <c r="Y51" s="212">
        <f t="shared" si="9"/>
        <v>144</v>
      </c>
      <c r="Z51" s="212"/>
      <c r="AA51" s="212"/>
      <c r="AB51" s="212"/>
      <c r="AC51" s="34" t="s">
        <v>75</v>
      </c>
      <c r="AD51" s="34">
        <f>SUM(AD8,AD34,AD38,AD45)</f>
        <v>30</v>
      </c>
    </row>
    <row r="52" spans="1:30" ht="21.95" customHeight="1">
      <c r="A52" s="67"/>
      <c r="B52" s="68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4" spans="1:30">
      <c r="B54" s="4" t="s">
        <v>125</v>
      </c>
    </row>
  </sheetData>
  <mergeCells count="81">
    <mergeCell ref="A1:AD1"/>
    <mergeCell ref="Y40:AB40"/>
    <mergeCell ref="A46:AD46"/>
    <mergeCell ref="S50:V50"/>
    <mergeCell ref="G50:J50"/>
    <mergeCell ref="Y5:AD5"/>
    <mergeCell ref="AC6:AC7"/>
    <mergeCell ref="AD6:AD7"/>
    <mergeCell ref="W6:W7"/>
    <mergeCell ref="AD8:AD9"/>
    <mergeCell ref="A38:C38"/>
    <mergeCell ref="A23:C23"/>
    <mergeCell ref="A40:C40"/>
    <mergeCell ref="AC8:AC9"/>
    <mergeCell ref="S40:V40"/>
    <mergeCell ref="W8:W9"/>
    <mergeCell ref="Y47:AB47"/>
    <mergeCell ref="Y48:AB48"/>
    <mergeCell ref="S51:V51"/>
    <mergeCell ref="S48:V48"/>
    <mergeCell ref="S47:V47"/>
    <mergeCell ref="Y49:AB49"/>
    <mergeCell ref="Y50:AB50"/>
    <mergeCell ref="Y51:AB51"/>
    <mergeCell ref="S49:V49"/>
    <mergeCell ref="B50:C50"/>
    <mergeCell ref="B51:C51"/>
    <mergeCell ref="M51:P51"/>
    <mergeCell ref="B49:C49"/>
    <mergeCell ref="G49:J49"/>
    <mergeCell ref="M49:P49"/>
    <mergeCell ref="M50:P50"/>
    <mergeCell ref="G51:J51"/>
    <mergeCell ref="B47:C47"/>
    <mergeCell ref="G47:J47"/>
    <mergeCell ref="G48:J48"/>
    <mergeCell ref="M47:P47"/>
    <mergeCell ref="M48:P48"/>
    <mergeCell ref="B48:C48"/>
    <mergeCell ref="B44:C44"/>
    <mergeCell ref="B45:C45"/>
    <mergeCell ref="B41:C41"/>
    <mergeCell ref="C5:C7"/>
    <mergeCell ref="G8:J8"/>
    <mergeCell ref="A8:C9"/>
    <mergeCell ref="D8:D9"/>
    <mergeCell ref="B42:C42"/>
    <mergeCell ref="E8:E9"/>
    <mergeCell ref="F8:F9"/>
    <mergeCell ref="A34:C34"/>
    <mergeCell ref="K8:K9"/>
    <mergeCell ref="G40:J40"/>
    <mergeCell ref="E5:E7"/>
    <mergeCell ref="G5:L5"/>
    <mergeCell ref="B43:C43"/>
    <mergeCell ref="K6:K7"/>
    <mergeCell ref="F5:F7"/>
    <mergeCell ref="G6:J6"/>
    <mergeCell ref="D5:D7"/>
    <mergeCell ref="A2:B2"/>
    <mergeCell ref="A3:B3"/>
    <mergeCell ref="A4:B4"/>
    <mergeCell ref="A5:A7"/>
    <mergeCell ref="B5:B7"/>
    <mergeCell ref="S5:X5"/>
    <mergeCell ref="Q6:Q7"/>
    <mergeCell ref="R6:R7"/>
    <mergeCell ref="S6:V6"/>
    <mergeCell ref="M8:P8"/>
    <mergeCell ref="Q8:Q9"/>
    <mergeCell ref="M5:R5"/>
    <mergeCell ref="M6:P6"/>
    <mergeCell ref="X8:X9"/>
    <mergeCell ref="M40:P40"/>
    <mergeCell ref="R8:R9"/>
    <mergeCell ref="L6:L7"/>
    <mergeCell ref="S8:V8"/>
    <mergeCell ref="Y6:AB6"/>
    <mergeCell ref="X6:X7"/>
    <mergeCell ref="L8:L9"/>
    <mergeCell ref="Y8:AB8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>&amp;C&amp;"Arial,Pogrubiony"&amp;12P L A N   S T U D I Ó W   N I E S T A C J O N A R N Y C H&amp;R&amp;"Arial,Kursywa"&amp;12Rekrutacja w roku akademickim 2018/2019</oddHeader>
  </headerFooter>
  <rowBreaks count="1" manualBreakCount="1">
    <brk id="37" max="29" man="1"/>
  </rowBreaks>
  <ignoredErrors>
    <ignoredError sqref="D10:D34 S8:AD9 D38:D39 M47:AC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="85" zoomScaleNormal="85" zoomScaleSheetLayoutView="73" zoomScalePageLayoutView="80" workbookViewId="0">
      <selection activeCell="AC1" sqref="AC1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142" t="s">
        <v>255</v>
      </c>
      <c r="B1" s="142"/>
      <c r="C1" s="143"/>
      <c r="D1" s="144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>
      <c r="A2" s="241" t="s">
        <v>0</v>
      </c>
      <c r="B2" s="241"/>
      <c r="C2" s="145" t="s">
        <v>1</v>
      </c>
      <c r="D2" s="14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>
      <c r="A3" s="241" t="s">
        <v>31</v>
      </c>
      <c r="B3" s="241"/>
      <c r="C3" s="145" t="s">
        <v>246</v>
      </c>
      <c r="D3" s="14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>
      <c r="A4" s="242" t="s">
        <v>2</v>
      </c>
      <c r="B4" s="242"/>
      <c r="C4" s="145" t="s">
        <v>33</v>
      </c>
      <c r="D4" s="14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36" t="s">
        <v>3</v>
      </c>
      <c r="B5" s="243" t="s">
        <v>4</v>
      </c>
      <c r="C5" s="236" t="s">
        <v>5</v>
      </c>
      <c r="D5" s="236" t="s">
        <v>11</v>
      </c>
      <c r="E5" s="190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0" ht="12.95" customHeight="1">
      <c r="A6" s="236"/>
      <c r="B6" s="243"/>
      <c r="C6" s="236"/>
      <c r="D6" s="236"/>
      <c r="E6" s="199"/>
      <c r="F6" s="189"/>
      <c r="G6" s="192" t="s">
        <v>10</v>
      </c>
      <c r="H6" s="193"/>
      <c r="I6" s="193"/>
      <c r="J6" s="194"/>
      <c r="K6" s="201" t="s">
        <v>13</v>
      </c>
      <c r="L6" s="177" t="s">
        <v>12</v>
      </c>
      <c r="M6" s="182" t="s">
        <v>10</v>
      </c>
      <c r="N6" s="183"/>
      <c r="O6" s="183"/>
      <c r="P6" s="184"/>
      <c r="Q6" s="189" t="s">
        <v>13</v>
      </c>
      <c r="R6" s="190" t="s">
        <v>12</v>
      </c>
      <c r="S6" s="192" t="s">
        <v>10</v>
      </c>
      <c r="T6" s="193"/>
      <c r="U6" s="193"/>
      <c r="V6" s="194"/>
      <c r="W6" s="201" t="s">
        <v>13</v>
      </c>
      <c r="X6" s="177" t="s">
        <v>12</v>
      </c>
      <c r="Y6" s="182" t="s">
        <v>10</v>
      </c>
      <c r="Z6" s="183"/>
      <c r="AA6" s="183"/>
      <c r="AB6" s="184"/>
      <c r="AC6" s="189" t="s">
        <v>13</v>
      </c>
      <c r="AD6" s="190" t="s">
        <v>12</v>
      </c>
    </row>
    <row r="7" spans="1:30" ht="26.1" customHeight="1">
      <c r="A7" s="236"/>
      <c r="B7" s="243"/>
      <c r="C7" s="236"/>
      <c r="D7" s="236"/>
      <c r="E7" s="191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178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191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178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191"/>
    </row>
    <row r="8" spans="1:30" ht="30.6" customHeight="1">
      <c r="A8" s="148"/>
      <c r="B8" s="237" t="s">
        <v>253</v>
      </c>
      <c r="C8" s="238"/>
      <c r="D8" s="149"/>
      <c r="E8" s="21"/>
      <c r="F8" s="20"/>
      <c r="G8" s="22"/>
      <c r="H8" s="22"/>
      <c r="I8" s="22"/>
      <c r="J8" s="22"/>
      <c r="K8" s="22"/>
      <c r="L8" s="23"/>
      <c r="M8" s="20"/>
      <c r="N8" s="20"/>
      <c r="O8" s="20"/>
      <c r="P8" s="20"/>
      <c r="Q8" s="20"/>
      <c r="R8" s="21"/>
      <c r="S8" s="22"/>
      <c r="T8" s="22"/>
      <c r="U8" s="22"/>
      <c r="V8" s="22"/>
      <c r="W8" s="22"/>
      <c r="X8" s="23"/>
      <c r="Y8" s="20"/>
      <c r="Z8" s="20"/>
      <c r="AA8" s="20"/>
      <c r="AB8" s="20"/>
      <c r="AC8" s="20"/>
      <c r="AD8" s="21"/>
    </row>
    <row r="9" spans="1:30" ht="21.6" customHeight="1">
      <c r="A9" s="150" t="s">
        <v>16</v>
      </c>
      <c r="B9" s="64" t="s">
        <v>185</v>
      </c>
      <c r="C9" s="109" t="s">
        <v>218</v>
      </c>
      <c r="D9" s="151">
        <f>SUM(G9:J9,M9:P9,S9:V9,Y9:AB9)</f>
        <v>27</v>
      </c>
      <c r="E9" s="27">
        <f>SUM(L9,R9,X9,AD9)</f>
        <v>4</v>
      </c>
      <c r="F9" s="27" t="s">
        <v>50</v>
      </c>
      <c r="G9" s="28">
        <v>9</v>
      </c>
      <c r="H9" s="28">
        <v>18</v>
      </c>
      <c r="I9" s="28"/>
      <c r="J9" s="28"/>
      <c r="K9" s="28" t="s">
        <v>50</v>
      </c>
      <c r="L9" s="28">
        <v>4</v>
      </c>
      <c r="M9" s="27"/>
      <c r="N9" s="27"/>
      <c r="O9" s="27"/>
      <c r="P9" s="29"/>
      <c r="Q9" s="29"/>
      <c r="R9" s="30"/>
      <c r="S9" s="28"/>
      <c r="T9" s="28"/>
      <c r="U9" s="28"/>
      <c r="V9" s="28"/>
      <c r="W9" s="28"/>
      <c r="X9" s="28"/>
      <c r="Y9" s="31"/>
      <c r="Z9" s="31"/>
      <c r="AA9" s="31"/>
      <c r="AB9" s="31"/>
      <c r="AC9" s="32"/>
      <c r="AD9" s="33"/>
    </row>
    <row r="10" spans="1:30" ht="21.6" customHeight="1">
      <c r="A10" s="150" t="s">
        <v>17</v>
      </c>
      <c r="B10" s="64" t="s">
        <v>186</v>
      </c>
      <c r="C10" s="109" t="s">
        <v>48</v>
      </c>
      <c r="D10" s="151">
        <f t="shared" ref="D10:D20" si="0">SUM(G10:J10,M10:P10,S10:V10,Y10:AB10)</f>
        <v>18</v>
      </c>
      <c r="E10" s="27">
        <f t="shared" ref="E10:E20" si="1">SUM(L10,R10,X10,AD10)</f>
        <v>2</v>
      </c>
      <c r="F10" s="27" t="s">
        <v>45</v>
      </c>
      <c r="G10" s="28">
        <v>9</v>
      </c>
      <c r="H10" s="28">
        <v>9</v>
      </c>
      <c r="I10" s="28"/>
      <c r="J10" s="28"/>
      <c r="K10" s="28" t="s">
        <v>45</v>
      </c>
      <c r="L10" s="28">
        <v>2</v>
      </c>
      <c r="M10" s="27"/>
      <c r="N10" s="27"/>
      <c r="O10" s="27"/>
      <c r="P10" s="29"/>
      <c r="Q10" s="29"/>
      <c r="R10" s="30"/>
      <c r="S10" s="28"/>
      <c r="T10" s="28"/>
      <c r="U10" s="28"/>
      <c r="V10" s="28"/>
      <c r="W10" s="28"/>
      <c r="X10" s="28"/>
      <c r="Y10" s="31"/>
      <c r="Z10" s="31"/>
      <c r="AA10" s="31"/>
      <c r="AB10" s="31"/>
      <c r="AC10" s="32"/>
      <c r="AD10" s="33"/>
    </row>
    <row r="11" spans="1:30" ht="25.5">
      <c r="A11" s="150" t="s">
        <v>18</v>
      </c>
      <c r="B11" s="64" t="s">
        <v>187</v>
      </c>
      <c r="C11" s="109" t="s">
        <v>219</v>
      </c>
      <c r="D11" s="151">
        <f t="shared" si="0"/>
        <v>27</v>
      </c>
      <c r="E11" s="27">
        <f t="shared" si="1"/>
        <v>4</v>
      </c>
      <c r="F11" s="27" t="s">
        <v>50</v>
      </c>
      <c r="G11" s="28"/>
      <c r="H11" s="28"/>
      <c r="I11" s="28"/>
      <c r="J11" s="28"/>
      <c r="K11" s="28"/>
      <c r="L11" s="28"/>
      <c r="M11" s="27">
        <v>9</v>
      </c>
      <c r="N11" s="27">
        <v>18</v>
      </c>
      <c r="O11" s="27"/>
      <c r="P11" s="27"/>
      <c r="Q11" s="34" t="s">
        <v>50</v>
      </c>
      <c r="R11" s="34">
        <v>4</v>
      </c>
      <c r="S11" s="28"/>
      <c r="T11" s="28"/>
      <c r="U11" s="28"/>
      <c r="V11" s="28"/>
      <c r="W11" s="28"/>
      <c r="X11" s="28"/>
      <c r="Y11" s="31"/>
      <c r="Z11" s="31"/>
      <c r="AA11" s="31"/>
      <c r="AB11" s="5"/>
      <c r="AC11" s="31"/>
      <c r="AD11" s="32"/>
    </row>
    <row r="12" spans="1:30" ht="21.6" customHeight="1">
      <c r="A12" s="150" t="s">
        <v>20</v>
      </c>
      <c r="B12" s="64" t="s">
        <v>190</v>
      </c>
      <c r="C12" s="109" t="s">
        <v>220</v>
      </c>
      <c r="D12" s="151">
        <f t="shared" si="0"/>
        <v>18</v>
      </c>
      <c r="E12" s="27">
        <f t="shared" si="1"/>
        <v>3</v>
      </c>
      <c r="F12" s="27" t="s">
        <v>46</v>
      </c>
      <c r="G12" s="28"/>
      <c r="H12" s="28"/>
      <c r="I12" s="28"/>
      <c r="J12" s="28"/>
      <c r="K12" s="28"/>
      <c r="L12" s="28"/>
      <c r="M12" s="27"/>
      <c r="N12" s="27"/>
      <c r="O12" s="27"/>
      <c r="P12" s="29"/>
      <c r="Q12" s="29"/>
      <c r="R12" s="30"/>
      <c r="S12" s="28"/>
      <c r="T12" s="28">
        <v>18</v>
      </c>
      <c r="U12" s="28"/>
      <c r="V12" s="28"/>
      <c r="W12" s="28" t="s">
        <v>46</v>
      </c>
      <c r="X12" s="28">
        <v>3</v>
      </c>
      <c r="Y12" s="31"/>
      <c r="Z12" s="31"/>
      <c r="AA12" s="31"/>
      <c r="AB12" s="5"/>
      <c r="AC12" s="31"/>
      <c r="AD12" s="32"/>
    </row>
    <row r="13" spans="1:30" ht="21.6" customHeight="1">
      <c r="A13" s="150" t="s">
        <v>21</v>
      </c>
      <c r="B13" s="64" t="s">
        <v>191</v>
      </c>
      <c r="C13" s="109" t="s">
        <v>221</v>
      </c>
      <c r="D13" s="151">
        <f t="shared" si="0"/>
        <v>18</v>
      </c>
      <c r="E13" s="27">
        <f t="shared" si="1"/>
        <v>4</v>
      </c>
      <c r="F13" s="27" t="s">
        <v>50</v>
      </c>
      <c r="G13" s="28"/>
      <c r="H13" s="28"/>
      <c r="I13" s="28"/>
      <c r="J13" s="28"/>
      <c r="K13" s="28"/>
      <c r="L13" s="28"/>
      <c r="M13" s="27"/>
      <c r="N13" s="27"/>
      <c r="O13" s="27"/>
      <c r="P13" s="29"/>
      <c r="Q13" s="29"/>
      <c r="R13" s="30"/>
      <c r="S13" s="28">
        <v>9</v>
      </c>
      <c r="T13" s="28">
        <v>9</v>
      </c>
      <c r="U13" s="28"/>
      <c r="V13" s="28"/>
      <c r="W13" s="28" t="s">
        <v>50</v>
      </c>
      <c r="X13" s="28">
        <v>4</v>
      </c>
      <c r="Y13" s="31"/>
      <c r="Z13" s="31"/>
      <c r="AA13" s="31"/>
      <c r="AB13" s="5"/>
      <c r="AC13" s="31"/>
      <c r="AD13" s="32"/>
    </row>
    <row r="14" spans="1:30" ht="21.6" customHeight="1">
      <c r="A14" s="150" t="s">
        <v>22</v>
      </c>
      <c r="B14" s="109" t="s">
        <v>192</v>
      </c>
      <c r="C14" s="109" t="s">
        <v>193</v>
      </c>
      <c r="D14" s="151">
        <f t="shared" si="0"/>
        <v>25</v>
      </c>
      <c r="E14" s="27">
        <f t="shared" si="1"/>
        <v>1</v>
      </c>
      <c r="F14" s="27" t="s">
        <v>46</v>
      </c>
      <c r="G14" s="28"/>
      <c r="H14" s="28"/>
      <c r="I14" s="28"/>
      <c r="J14" s="28"/>
      <c r="K14" s="28"/>
      <c r="L14" s="28"/>
      <c r="M14" s="27"/>
      <c r="N14" s="27"/>
      <c r="O14" s="27"/>
      <c r="P14" s="29"/>
      <c r="Q14" s="29"/>
      <c r="R14" s="30"/>
      <c r="S14" s="28"/>
      <c r="T14" s="28"/>
      <c r="U14" s="28"/>
      <c r="V14" s="28">
        <v>25</v>
      </c>
      <c r="W14" s="28" t="s">
        <v>46</v>
      </c>
      <c r="X14" s="28">
        <v>1</v>
      </c>
      <c r="Y14" s="31"/>
      <c r="Z14" s="31"/>
      <c r="AA14" s="31"/>
      <c r="AB14" s="5"/>
      <c r="AC14" s="31"/>
      <c r="AD14" s="32"/>
    </row>
    <row r="15" spans="1:30" ht="21.6" customHeight="1">
      <c r="A15" s="150" t="s">
        <v>23</v>
      </c>
      <c r="B15" s="109" t="s">
        <v>194</v>
      </c>
      <c r="C15" s="109" t="s">
        <v>222</v>
      </c>
      <c r="D15" s="151">
        <f t="shared" si="0"/>
        <v>25</v>
      </c>
      <c r="E15" s="27">
        <f t="shared" si="1"/>
        <v>1</v>
      </c>
      <c r="F15" s="27" t="s">
        <v>46</v>
      </c>
      <c r="G15" s="28"/>
      <c r="H15" s="28"/>
      <c r="I15" s="28"/>
      <c r="J15" s="28"/>
      <c r="K15" s="28"/>
      <c r="L15" s="28"/>
      <c r="M15" s="27"/>
      <c r="N15" s="27"/>
      <c r="O15" s="27"/>
      <c r="P15" s="29"/>
      <c r="Q15" s="29"/>
      <c r="R15" s="30"/>
      <c r="S15" s="28"/>
      <c r="T15" s="28"/>
      <c r="U15" s="28"/>
      <c r="V15" s="28">
        <v>25</v>
      </c>
      <c r="W15" s="28" t="s">
        <v>46</v>
      </c>
      <c r="X15" s="28">
        <v>1</v>
      </c>
      <c r="Y15" s="31"/>
      <c r="Z15" s="31"/>
      <c r="AA15" s="31"/>
      <c r="AB15" s="5"/>
      <c r="AC15" s="31"/>
      <c r="AD15" s="32"/>
    </row>
    <row r="16" spans="1:30" ht="21.6" customHeight="1">
      <c r="A16" s="150" t="s">
        <v>24</v>
      </c>
      <c r="B16" s="64" t="s">
        <v>96</v>
      </c>
      <c r="C16" s="109" t="s">
        <v>49</v>
      </c>
      <c r="D16" s="151">
        <f t="shared" si="0"/>
        <v>18</v>
      </c>
      <c r="E16" s="27">
        <f t="shared" si="1"/>
        <v>2</v>
      </c>
      <c r="F16" s="27" t="s">
        <v>45</v>
      </c>
      <c r="G16" s="28"/>
      <c r="H16" s="28"/>
      <c r="I16" s="28"/>
      <c r="J16" s="28"/>
      <c r="K16" s="28"/>
      <c r="L16" s="28"/>
      <c r="M16" s="27"/>
      <c r="N16" s="27"/>
      <c r="O16" s="27"/>
      <c r="P16" s="29"/>
      <c r="Q16" s="29"/>
      <c r="R16" s="30"/>
      <c r="S16" s="28">
        <v>9</v>
      </c>
      <c r="T16" s="28">
        <v>9</v>
      </c>
      <c r="U16" s="28"/>
      <c r="V16" s="28"/>
      <c r="W16" s="28" t="s">
        <v>45</v>
      </c>
      <c r="X16" s="28">
        <v>2</v>
      </c>
      <c r="Y16" s="31"/>
      <c r="Z16" s="31"/>
      <c r="AA16" s="31"/>
      <c r="AB16" s="5"/>
      <c r="AC16" s="27"/>
      <c r="AD16" s="32"/>
    </row>
    <row r="17" spans="1:30" ht="21.6" customHeight="1">
      <c r="A17" s="150" t="s">
        <v>25</v>
      </c>
      <c r="B17" s="64" t="s">
        <v>200</v>
      </c>
      <c r="C17" s="109" t="s">
        <v>223</v>
      </c>
      <c r="D17" s="151">
        <f t="shared" si="0"/>
        <v>18</v>
      </c>
      <c r="E17" s="27">
        <f t="shared" si="1"/>
        <v>2</v>
      </c>
      <c r="F17" s="27" t="s">
        <v>46</v>
      </c>
      <c r="G17" s="28"/>
      <c r="H17" s="28"/>
      <c r="I17" s="28"/>
      <c r="J17" s="28"/>
      <c r="K17" s="28"/>
      <c r="L17" s="28"/>
      <c r="M17" s="27"/>
      <c r="N17" s="27"/>
      <c r="O17" s="27"/>
      <c r="P17" s="29"/>
      <c r="Q17" s="29"/>
      <c r="R17" s="30"/>
      <c r="S17" s="28"/>
      <c r="T17" s="28"/>
      <c r="U17" s="28"/>
      <c r="V17" s="28"/>
      <c r="W17" s="28"/>
      <c r="X17" s="28"/>
      <c r="Y17" s="31"/>
      <c r="Z17" s="31">
        <v>18</v>
      </c>
      <c r="AA17" s="31"/>
      <c r="AB17" s="5"/>
      <c r="AC17" s="27" t="s">
        <v>46</v>
      </c>
      <c r="AD17" s="31">
        <v>2</v>
      </c>
    </row>
    <row r="18" spans="1:30" ht="21.6" customHeight="1">
      <c r="A18" s="150" t="s">
        <v>26</v>
      </c>
      <c r="B18" s="64" t="s">
        <v>201</v>
      </c>
      <c r="C18" s="109" t="s">
        <v>224</v>
      </c>
      <c r="D18" s="151">
        <f t="shared" si="0"/>
        <v>18</v>
      </c>
      <c r="E18" s="27">
        <f t="shared" si="1"/>
        <v>2</v>
      </c>
      <c r="F18" s="27" t="s">
        <v>45</v>
      </c>
      <c r="G18" s="28"/>
      <c r="H18" s="28"/>
      <c r="I18" s="28"/>
      <c r="J18" s="28"/>
      <c r="K18" s="28"/>
      <c r="L18" s="28"/>
      <c r="M18" s="27"/>
      <c r="N18" s="27"/>
      <c r="O18" s="27"/>
      <c r="P18" s="29"/>
      <c r="Q18" s="29"/>
      <c r="R18" s="30"/>
      <c r="S18" s="28"/>
      <c r="T18" s="28"/>
      <c r="U18" s="28"/>
      <c r="V18" s="28"/>
      <c r="W18" s="28"/>
      <c r="X18" s="28"/>
      <c r="Y18" s="31">
        <v>9</v>
      </c>
      <c r="Z18" s="31">
        <v>9</v>
      </c>
      <c r="AA18" s="31"/>
      <c r="AB18" s="5"/>
      <c r="AC18" s="27" t="s">
        <v>45</v>
      </c>
      <c r="AD18" s="31">
        <v>2</v>
      </c>
    </row>
    <row r="19" spans="1:30" ht="21.6" customHeight="1">
      <c r="A19" s="150" t="s">
        <v>27</v>
      </c>
      <c r="B19" s="64" t="s">
        <v>203</v>
      </c>
      <c r="C19" s="109" t="s">
        <v>225</v>
      </c>
      <c r="D19" s="151">
        <f t="shared" si="0"/>
        <v>18</v>
      </c>
      <c r="E19" s="27">
        <f t="shared" si="1"/>
        <v>2</v>
      </c>
      <c r="F19" s="27" t="s">
        <v>46</v>
      </c>
      <c r="G19" s="28"/>
      <c r="H19" s="28"/>
      <c r="I19" s="28"/>
      <c r="J19" s="28"/>
      <c r="K19" s="28"/>
      <c r="L19" s="28"/>
      <c r="M19" s="27"/>
      <c r="N19" s="27"/>
      <c r="O19" s="27"/>
      <c r="P19" s="27"/>
      <c r="Q19" s="34"/>
      <c r="R19" s="34"/>
      <c r="S19" s="28"/>
      <c r="T19" s="28"/>
      <c r="U19" s="28"/>
      <c r="V19" s="28"/>
      <c r="W19" s="28"/>
      <c r="X19" s="28"/>
      <c r="Y19" s="31">
        <v>18</v>
      </c>
      <c r="Z19" s="31"/>
      <c r="AA19" s="31"/>
      <c r="AB19" s="5"/>
      <c r="AC19" s="31" t="s">
        <v>46</v>
      </c>
      <c r="AD19" s="32">
        <v>2</v>
      </c>
    </row>
    <row r="20" spans="1:30" ht="21.6" customHeight="1">
      <c r="A20" s="24" t="s">
        <v>28</v>
      </c>
      <c r="B20" s="25" t="s">
        <v>204</v>
      </c>
      <c r="C20" s="26" t="s">
        <v>226</v>
      </c>
      <c r="D20" s="27">
        <f t="shared" si="0"/>
        <v>18</v>
      </c>
      <c r="E20" s="27">
        <f t="shared" si="1"/>
        <v>2</v>
      </c>
      <c r="F20" s="27" t="s">
        <v>46</v>
      </c>
      <c r="G20" s="28"/>
      <c r="H20" s="28"/>
      <c r="I20" s="28"/>
      <c r="J20" s="28"/>
      <c r="K20" s="28"/>
      <c r="L20" s="28"/>
      <c r="M20" s="27"/>
      <c r="N20" s="27"/>
      <c r="O20" s="27"/>
      <c r="P20" s="29"/>
      <c r="Q20" s="29"/>
      <c r="R20" s="30"/>
      <c r="S20" s="28"/>
      <c r="T20" s="28"/>
      <c r="U20" s="28"/>
      <c r="V20" s="28"/>
      <c r="W20" s="28"/>
      <c r="X20" s="28"/>
      <c r="Y20" s="31"/>
      <c r="Z20" s="31">
        <v>18</v>
      </c>
      <c r="AA20" s="31"/>
      <c r="AB20" s="5"/>
      <c r="AC20" s="31" t="s">
        <v>46</v>
      </c>
      <c r="AD20" s="32">
        <v>2</v>
      </c>
    </row>
    <row r="21" spans="1:30" ht="26.1" customHeight="1">
      <c r="A21" s="240" t="s">
        <v>254</v>
      </c>
      <c r="B21" s="240"/>
      <c r="C21" s="240"/>
      <c r="D21" s="54">
        <f>SUM(D9:D20)</f>
        <v>248</v>
      </c>
      <c r="E21" s="54">
        <f>SUM(E9:E20)</f>
        <v>29</v>
      </c>
      <c r="F21" s="54" t="s">
        <v>75</v>
      </c>
      <c r="G21" s="41">
        <f>SUM(G9:G20)</f>
        <v>18</v>
      </c>
      <c r="H21" s="41">
        <f t="shared" ref="H21:AD21" si="2">SUM(H9:H20)</f>
        <v>27</v>
      </c>
      <c r="I21" s="41">
        <f t="shared" si="2"/>
        <v>0</v>
      </c>
      <c r="J21" s="41">
        <f t="shared" si="2"/>
        <v>0</v>
      </c>
      <c r="K21" s="41" t="s">
        <v>75</v>
      </c>
      <c r="L21" s="41">
        <f t="shared" si="2"/>
        <v>6</v>
      </c>
      <c r="M21" s="29">
        <f t="shared" si="2"/>
        <v>9</v>
      </c>
      <c r="N21" s="29">
        <f t="shared" si="2"/>
        <v>18</v>
      </c>
      <c r="O21" s="29">
        <f t="shared" si="2"/>
        <v>0</v>
      </c>
      <c r="P21" s="29">
        <f t="shared" si="2"/>
        <v>0</v>
      </c>
      <c r="Q21" s="29" t="s">
        <v>75</v>
      </c>
      <c r="R21" s="30">
        <f t="shared" si="2"/>
        <v>4</v>
      </c>
      <c r="S21" s="41">
        <f t="shared" si="2"/>
        <v>18</v>
      </c>
      <c r="T21" s="41">
        <f t="shared" si="2"/>
        <v>36</v>
      </c>
      <c r="U21" s="41">
        <f t="shared" si="2"/>
        <v>0</v>
      </c>
      <c r="V21" s="41">
        <f t="shared" si="2"/>
        <v>50</v>
      </c>
      <c r="W21" s="41" t="s">
        <v>75</v>
      </c>
      <c r="X21" s="41">
        <f t="shared" si="2"/>
        <v>11</v>
      </c>
      <c r="Y21" s="35">
        <f t="shared" si="2"/>
        <v>27</v>
      </c>
      <c r="Z21" s="35">
        <f t="shared" si="2"/>
        <v>45</v>
      </c>
      <c r="AA21" s="35">
        <f t="shared" si="2"/>
        <v>0</v>
      </c>
      <c r="AB21" s="35">
        <f t="shared" si="2"/>
        <v>0</v>
      </c>
      <c r="AC21" s="35" t="s">
        <v>75</v>
      </c>
      <c r="AD21" s="105">
        <f t="shared" si="2"/>
        <v>8</v>
      </c>
    </row>
    <row r="22" spans="1:30" ht="24.6" customHeight="1">
      <c r="A22" s="56"/>
      <c r="B22" s="239" t="s">
        <v>217</v>
      </c>
      <c r="C22" s="239"/>
      <c r="D22" s="57"/>
      <c r="E22" s="57"/>
      <c r="F22" s="57"/>
      <c r="G22" s="59"/>
      <c r="H22" s="59"/>
      <c r="I22" s="59"/>
      <c r="J22" s="59"/>
      <c r="K22" s="59"/>
      <c r="L22" s="60"/>
      <c r="M22" s="57"/>
      <c r="N22" s="58"/>
      <c r="O22" s="58"/>
      <c r="P22" s="58"/>
      <c r="Q22" s="57"/>
      <c r="R22" s="57"/>
      <c r="S22" s="59"/>
      <c r="T22" s="59"/>
      <c r="U22" s="59"/>
      <c r="V22" s="59"/>
      <c r="W22" s="59"/>
      <c r="X22" s="59"/>
      <c r="Y22" s="57"/>
      <c r="Z22" s="57"/>
      <c r="AA22" s="57"/>
      <c r="AB22" s="57"/>
      <c r="AC22" s="57"/>
      <c r="AD22" s="57"/>
    </row>
    <row r="23" spans="1:30" s="2" customFormat="1" ht="21" customHeight="1">
      <c r="A23" s="155" t="s">
        <v>29</v>
      </c>
      <c r="B23" s="156" t="s">
        <v>188</v>
      </c>
      <c r="C23" s="157" t="s">
        <v>189</v>
      </c>
      <c r="D23" s="108">
        <f>SUM(G23:J23,M23:P23,S23:V23,Y23:AB23)</f>
        <v>9</v>
      </c>
      <c r="E23" s="108">
        <f>SUM(L23,R23,X23,AD23)</f>
        <v>2</v>
      </c>
      <c r="F23" s="108" t="s">
        <v>46</v>
      </c>
      <c r="G23" s="158"/>
      <c r="H23" s="158"/>
      <c r="I23" s="158"/>
      <c r="J23" s="158"/>
      <c r="K23" s="158"/>
      <c r="L23" s="123"/>
      <c r="M23" s="159"/>
      <c r="N23" s="108"/>
      <c r="O23" s="135">
        <v>9</v>
      </c>
      <c r="P23" s="61"/>
      <c r="Q23" s="108" t="s">
        <v>46</v>
      </c>
      <c r="R23" s="160">
        <v>2</v>
      </c>
      <c r="S23" s="158"/>
      <c r="T23" s="158"/>
      <c r="U23" s="158"/>
      <c r="V23" s="158"/>
      <c r="W23" s="158"/>
      <c r="X23" s="158"/>
      <c r="Y23" s="108"/>
      <c r="Z23" s="135"/>
      <c r="AA23" s="108"/>
      <c r="AB23" s="61"/>
      <c r="AC23" s="108"/>
      <c r="AD23" s="135"/>
    </row>
    <row r="24" spans="1:30" s="2" customFormat="1" ht="21" customHeight="1">
      <c r="A24" s="155" t="s">
        <v>132</v>
      </c>
      <c r="B24" s="25" t="s">
        <v>195</v>
      </c>
      <c r="C24" s="26" t="s">
        <v>196</v>
      </c>
      <c r="D24" s="108">
        <f>SUM(G24:J24,M24:P24,S24:V24,Y24:AB24)</f>
        <v>18</v>
      </c>
      <c r="E24" s="108">
        <f>SUM(L24,R24,X24,AD24)</f>
        <v>2</v>
      </c>
      <c r="F24" s="140" t="s">
        <v>46</v>
      </c>
      <c r="G24" s="139"/>
      <c r="H24" s="139"/>
      <c r="I24" s="139"/>
      <c r="J24" s="139"/>
      <c r="K24" s="139"/>
      <c r="L24" s="139"/>
      <c r="M24" s="140"/>
      <c r="N24" s="140"/>
      <c r="O24" s="29"/>
      <c r="P24" s="29"/>
      <c r="Q24" s="151"/>
      <c r="R24" s="151"/>
      <c r="S24" s="123"/>
      <c r="T24" s="123"/>
      <c r="U24" s="139">
        <v>18</v>
      </c>
      <c r="V24" s="139"/>
      <c r="W24" s="139" t="s">
        <v>46</v>
      </c>
      <c r="X24" s="139">
        <v>2</v>
      </c>
      <c r="Y24" s="140"/>
      <c r="Z24" s="136"/>
      <c r="AA24" s="140"/>
      <c r="AB24" s="5"/>
      <c r="AC24" s="140"/>
      <c r="AD24" s="136"/>
    </row>
    <row r="25" spans="1:30" s="2" customFormat="1" ht="21" customHeight="1">
      <c r="A25" s="155" t="s">
        <v>202</v>
      </c>
      <c r="B25" s="25" t="s">
        <v>197</v>
      </c>
      <c r="C25" s="26" t="s">
        <v>251</v>
      </c>
      <c r="D25" s="108">
        <f>SUM(G25:J25,M25:P25,S25:V25,Y25:AB25)</f>
        <v>36</v>
      </c>
      <c r="E25" s="108">
        <f>SUM(L25,R25,X25,AD25)</f>
        <v>3</v>
      </c>
      <c r="F25" s="140" t="s">
        <v>45</v>
      </c>
      <c r="G25" s="139"/>
      <c r="H25" s="139"/>
      <c r="I25" s="139"/>
      <c r="J25" s="139"/>
      <c r="K25" s="139"/>
      <c r="L25" s="139"/>
      <c r="M25" s="140"/>
      <c r="N25" s="140"/>
      <c r="O25" s="29"/>
      <c r="P25" s="29"/>
      <c r="Q25" s="161"/>
      <c r="R25" s="161"/>
      <c r="S25" s="139">
        <v>9</v>
      </c>
      <c r="T25" s="139"/>
      <c r="U25" s="139">
        <v>27</v>
      </c>
      <c r="V25" s="139"/>
      <c r="W25" s="139" t="s">
        <v>45</v>
      </c>
      <c r="X25" s="139">
        <v>3</v>
      </c>
      <c r="Y25" s="140"/>
      <c r="Z25" s="136"/>
      <c r="AA25" s="140"/>
      <c r="AB25" s="140"/>
      <c r="AC25" s="140"/>
      <c r="AD25" s="136"/>
    </row>
    <row r="26" spans="1:30" s="2" customFormat="1" ht="30" customHeight="1">
      <c r="A26" s="155" t="s">
        <v>164</v>
      </c>
      <c r="B26" s="25" t="s">
        <v>198</v>
      </c>
      <c r="C26" s="26" t="s">
        <v>199</v>
      </c>
      <c r="D26" s="108">
        <f>SUM(G26:J26,M26:P26,S26:V26,Y26:AB26)</f>
        <v>60</v>
      </c>
      <c r="E26" s="108">
        <f>SUM(L26,R26,X26,AD26)</f>
        <v>4</v>
      </c>
      <c r="F26" s="140" t="s">
        <v>46</v>
      </c>
      <c r="G26" s="139"/>
      <c r="H26" s="139"/>
      <c r="I26" s="139"/>
      <c r="J26" s="139"/>
      <c r="K26" s="139"/>
      <c r="L26" s="139"/>
      <c r="M26" s="140"/>
      <c r="N26" s="140"/>
      <c r="O26" s="29"/>
      <c r="P26" s="29"/>
      <c r="Q26" s="151"/>
      <c r="R26" s="151"/>
      <c r="S26" s="139"/>
      <c r="T26" s="123"/>
      <c r="U26" s="123"/>
      <c r="V26" s="139">
        <v>60</v>
      </c>
      <c r="W26" s="139" t="s">
        <v>46</v>
      </c>
      <c r="X26" s="139">
        <v>4</v>
      </c>
      <c r="Y26" s="140"/>
      <c r="Z26" s="136"/>
      <c r="AA26" s="140"/>
      <c r="AB26" s="140"/>
      <c r="AC26" s="140"/>
      <c r="AD26" s="136"/>
    </row>
    <row r="27" spans="1:30" s="2" customFormat="1" ht="32.1" customHeight="1">
      <c r="A27" s="155" t="s">
        <v>167</v>
      </c>
      <c r="B27" s="25" t="s">
        <v>205</v>
      </c>
      <c r="C27" s="26" t="s">
        <v>252</v>
      </c>
      <c r="D27" s="108">
        <f>SUM(G27:J27,M27:P27,S27:V27,Y27:AB27)</f>
        <v>60</v>
      </c>
      <c r="E27" s="108">
        <f>SUM(L27,R27,X27,AD27)</f>
        <v>4</v>
      </c>
      <c r="F27" s="140" t="s">
        <v>46</v>
      </c>
      <c r="G27" s="41"/>
      <c r="H27" s="41"/>
      <c r="I27" s="41"/>
      <c r="J27" s="41"/>
      <c r="K27" s="41"/>
      <c r="L27" s="41"/>
      <c r="M27" s="29"/>
      <c r="N27" s="29"/>
      <c r="O27" s="29"/>
      <c r="P27" s="29"/>
      <c r="Q27" s="30"/>
      <c r="R27" s="30"/>
      <c r="S27" s="41"/>
      <c r="T27" s="41"/>
      <c r="U27" s="41"/>
      <c r="V27" s="41"/>
      <c r="W27" s="41"/>
      <c r="X27" s="41"/>
      <c r="Y27" s="5"/>
      <c r="Z27" s="5"/>
      <c r="AA27" s="151">
        <v>60</v>
      </c>
      <c r="AB27" s="151"/>
      <c r="AC27" s="140" t="s">
        <v>46</v>
      </c>
      <c r="AD27" s="136">
        <v>4</v>
      </c>
    </row>
    <row r="28" spans="1:30" s="2" customFormat="1" ht="19.5" customHeight="1">
      <c r="A28" s="5"/>
      <c r="B28" s="162"/>
      <c r="C28" s="163" t="s">
        <v>229</v>
      </c>
      <c r="D28" s="108">
        <f>SUM(D23:D27)</f>
        <v>183</v>
      </c>
      <c r="E28" s="108">
        <f>SUM(E23:E27)</f>
        <v>15</v>
      </c>
      <c r="F28" s="164" t="s">
        <v>75</v>
      </c>
      <c r="G28" s="41">
        <f>SUM(G23:G27)</f>
        <v>0</v>
      </c>
      <c r="H28" s="41">
        <f>SUM(H23:H27)</f>
        <v>0</v>
      </c>
      <c r="I28" s="41">
        <f>SUM(I23:I27)</f>
        <v>0</v>
      </c>
      <c r="J28" s="41">
        <f>SUM(J23:J27)</f>
        <v>0</v>
      </c>
      <c r="K28" s="41" t="s">
        <v>75</v>
      </c>
      <c r="L28" s="41">
        <f>SUM(L23:L27)</f>
        <v>0</v>
      </c>
      <c r="M28" s="29">
        <f>SUM(M23:M27)</f>
        <v>0</v>
      </c>
      <c r="N28" s="29">
        <f>SUM(N23:N27)</f>
        <v>0</v>
      </c>
      <c r="O28" s="29">
        <f>SUM(O23:O27)</f>
        <v>9</v>
      </c>
      <c r="P28" s="29">
        <f>SUM(P23:P27)</f>
        <v>0</v>
      </c>
      <c r="Q28" s="29" t="s">
        <v>75</v>
      </c>
      <c r="R28" s="29">
        <f>SUM(R23:R27)</f>
        <v>2</v>
      </c>
      <c r="S28" s="41">
        <f>SUM(S23:S27)</f>
        <v>9</v>
      </c>
      <c r="T28" s="41">
        <f>SUM(T23:T27)</f>
        <v>0</v>
      </c>
      <c r="U28" s="41">
        <f>SUM(U23:U27)</f>
        <v>45</v>
      </c>
      <c r="V28" s="41">
        <f>SUM(V23:V27)</f>
        <v>60</v>
      </c>
      <c r="W28" s="41" t="s">
        <v>75</v>
      </c>
      <c r="X28" s="41">
        <f>SUM(X23:X27)</f>
        <v>9</v>
      </c>
      <c r="Y28" s="138">
        <f>SUM(Y23:Y27)</f>
        <v>0</v>
      </c>
      <c r="Z28" s="138">
        <f>SUM(Z23:Z27)</f>
        <v>0</v>
      </c>
      <c r="AA28" s="30">
        <f>SUM(AA23:AA27)</f>
        <v>60</v>
      </c>
      <c r="AB28" s="30">
        <f>SUM(AB23:AB27)</f>
        <v>0</v>
      </c>
      <c r="AC28" s="29" t="s">
        <v>75</v>
      </c>
      <c r="AD28" s="138">
        <f>SUM(AD23:AD27)</f>
        <v>4</v>
      </c>
    </row>
    <row r="29" spans="1:30">
      <c r="A29" s="62"/>
      <c r="B29" s="221" t="s">
        <v>230</v>
      </c>
      <c r="C29" s="222"/>
      <c r="D29" s="54">
        <f>D21+D28</f>
        <v>431</v>
      </c>
      <c r="E29" s="54">
        <f>E21+E28</f>
        <v>44</v>
      </c>
      <c r="F29" s="219" t="s">
        <v>75</v>
      </c>
      <c r="G29" s="63">
        <f>G21+G28</f>
        <v>18</v>
      </c>
      <c r="H29" s="63">
        <f t="shared" ref="H29:AD29" si="3">H21+H28</f>
        <v>27</v>
      </c>
      <c r="I29" s="63">
        <f t="shared" si="3"/>
        <v>0</v>
      </c>
      <c r="J29" s="63">
        <f t="shared" si="3"/>
        <v>0</v>
      </c>
      <c r="K29" s="232" t="s">
        <v>75</v>
      </c>
      <c r="L29" s="232">
        <f t="shared" si="3"/>
        <v>6</v>
      </c>
      <c r="M29" s="106">
        <f t="shared" si="3"/>
        <v>9</v>
      </c>
      <c r="N29" s="106">
        <f t="shared" si="3"/>
        <v>18</v>
      </c>
      <c r="O29" s="106">
        <f t="shared" si="3"/>
        <v>9</v>
      </c>
      <c r="P29" s="106">
        <f t="shared" si="3"/>
        <v>0</v>
      </c>
      <c r="Q29" s="219" t="s">
        <v>75</v>
      </c>
      <c r="R29" s="219">
        <f t="shared" si="3"/>
        <v>6</v>
      </c>
      <c r="S29" s="63">
        <f t="shared" si="3"/>
        <v>27</v>
      </c>
      <c r="T29" s="63">
        <f t="shared" si="3"/>
        <v>36</v>
      </c>
      <c r="U29" s="63">
        <f t="shared" si="3"/>
        <v>45</v>
      </c>
      <c r="V29" s="63">
        <f t="shared" si="3"/>
        <v>110</v>
      </c>
      <c r="W29" s="232" t="s">
        <v>75</v>
      </c>
      <c r="X29" s="232">
        <f t="shared" si="3"/>
        <v>20</v>
      </c>
      <c r="Y29" s="106">
        <f t="shared" si="3"/>
        <v>27</v>
      </c>
      <c r="Z29" s="106">
        <f t="shared" si="3"/>
        <v>45</v>
      </c>
      <c r="AA29" s="106">
        <f t="shared" si="3"/>
        <v>60</v>
      </c>
      <c r="AB29" s="106">
        <f t="shared" si="3"/>
        <v>0</v>
      </c>
      <c r="AC29" s="219" t="s">
        <v>75</v>
      </c>
      <c r="AD29" s="234">
        <f t="shared" si="3"/>
        <v>12</v>
      </c>
    </row>
    <row r="30" spans="1:30">
      <c r="A30" s="40"/>
      <c r="B30" s="223"/>
      <c r="C30" s="224"/>
      <c r="D30" s="54"/>
      <c r="E30" s="54"/>
      <c r="F30" s="220"/>
      <c r="G30" s="226">
        <f>SUM(G21:J21,G28:J28)</f>
        <v>45</v>
      </c>
      <c r="H30" s="227"/>
      <c r="I30" s="227"/>
      <c r="J30" s="228"/>
      <c r="K30" s="233"/>
      <c r="L30" s="233"/>
      <c r="M30" s="229">
        <f>SUM(M21:P21,M28:P28)</f>
        <v>36</v>
      </c>
      <c r="N30" s="230"/>
      <c r="O30" s="230"/>
      <c r="P30" s="231"/>
      <c r="Q30" s="220"/>
      <c r="R30" s="220"/>
      <c r="S30" s="226">
        <f>SUM(S21:V21,S28:V28)</f>
        <v>218</v>
      </c>
      <c r="T30" s="227"/>
      <c r="U30" s="227"/>
      <c r="V30" s="228"/>
      <c r="W30" s="233"/>
      <c r="X30" s="233"/>
      <c r="Y30" s="229">
        <f>SUM(Y21:AB21,Y28:AB28)</f>
        <v>132</v>
      </c>
      <c r="Z30" s="230"/>
      <c r="AA30" s="230"/>
      <c r="AB30" s="231"/>
      <c r="AC30" s="220"/>
      <c r="AD30" s="235"/>
    </row>
    <row r="31" spans="1:30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</row>
    <row r="32" spans="1:30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>
      <c r="A34" s="16" t="s">
        <v>125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17" t="s">
        <v>126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>
      <c r="Q35" s="117" t="s">
        <v>206</v>
      </c>
    </row>
  </sheetData>
  <mergeCells count="43">
    <mergeCell ref="A2:B2"/>
    <mergeCell ref="A3:B3"/>
    <mergeCell ref="A4:B4"/>
    <mergeCell ref="A5:A7"/>
    <mergeCell ref="B5:B7"/>
    <mergeCell ref="AD6:AD7"/>
    <mergeCell ref="Y5:AD5"/>
    <mergeCell ref="K6:K7"/>
    <mergeCell ref="L6:L7"/>
    <mergeCell ref="Q6:Q7"/>
    <mergeCell ref="R6:R7"/>
    <mergeCell ref="W6:W7"/>
    <mergeCell ref="X6:X7"/>
    <mergeCell ref="G5:L5"/>
    <mergeCell ref="G6:J6"/>
    <mergeCell ref="AC6:AC7"/>
    <mergeCell ref="Y6:AB6"/>
    <mergeCell ref="S5:X5"/>
    <mergeCell ref="M6:P6"/>
    <mergeCell ref="M5:R5"/>
    <mergeCell ref="S6:V6"/>
    <mergeCell ref="F5:F7"/>
    <mergeCell ref="C5:C7"/>
    <mergeCell ref="B8:C8"/>
    <mergeCell ref="B22:C22"/>
    <mergeCell ref="A21:C21"/>
    <mergeCell ref="D5:D7"/>
    <mergeCell ref="E5:E7"/>
    <mergeCell ref="F29:F30"/>
    <mergeCell ref="B29:C30"/>
    <mergeCell ref="AC29:AC30"/>
    <mergeCell ref="A31:AD31"/>
    <mergeCell ref="G30:J30"/>
    <mergeCell ref="M30:P30"/>
    <mergeCell ref="S30:V30"/>
    <mergeCell ref="Y30:AB30"/>
    <mergeCell ref="R29:R30"/>
    <mergeCell ref="X29:X30"/>
    <mergeCell ref="AD29:AD30"/>
    <mergeCell ref="K29:K30"/>
    <mergeCell ref="L29:L30"/>
    <mergeCell ref="Q29:Q30"/>
    <mergeCell ref="W29:W30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N I E S T A C J O N A R N Y C H&amp;R&amp;"Arial,Kursywa"&amp;12Rekrutacja w roku akademickim 2018/2019</oddHeader>
  </headerFooter>
  <ignoredErrors>
    <ignoredError sqref="D9:AD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="85" zoomScaleNormal="85" zoomScaleSheetLayoutView="78" zoomScalePageLayoutView="80" workbookViewId="0">
      <selection activeCell="F36" sqref="F36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142" t="s">
        <v>256</v>
      </c>
      <c r="B1" s="142"/>
      <c r="C1" s="143"/>
      <c r="D1" s="152"/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>
      <c r="A2" s="241" t="s">
        <v>0</v>
      </c>
      <c r="B2" s="241"/>
      <c r="C2" s="145" t="s">
        <v>1</v>
      </c>
      <c r="D2" s="15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>
      <c r="A3" s="241" t="s">
        <v>31</v>
      </c>
      <c r="B3" s="241"/>
      <c r="C3" s="145" t="s">
        <v>246</v>
      </c>
      <c r="D3" s="15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>
      <c r="A4" s="263" t="s">
        <v>2</v>
      </c>
      <c r="B4" s="263"/>
      <c r="C4" s="145" t="s">
        <v>33</v>
      </c>
      <c r="D4" s="14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36" t="s">
        <v>3</v>
      </c>
      <c r="B5" s="243" t="s">
        <v>4</v>
      </c>
      <c r="C5" s="236" t="s">
        <v>5</v>
      </c>
      <c r="D5" s="236" t="s">
        <v>11</v>
      </c>
      <c r="E5" s="190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0" ht="12.95" customHeight="1">
      <c r="A6" s="236"/>
      <c r="B6" s="243"/>
      <c r="C6" s="236"/>
      <c r="D6" s="236"/>
      <c r="E6" s="199"/>
      <c r="F6" s="189"/>
      <c r="G6" s="192" t="s">
        <v>10</v>
      </c>
      <c r="H6" s="193"/>
      <c r="I6" s="193"/>
      <c r="J6" s="194"/>
      <c r="K6" s="201" t="s">
        <v>13</v>
      </c>
      <c r="L6" s="177" t="s">
        <v>12</v>
      </c>
      <c r="M6" s="182" t="s">
        <v>10</v>
      </c>
      <c r="N6" s="183"/>
      <c r="O6" s="183"/>
      <c r="P6" s="184"/>
      <c r="Q6" s="189" t="s">
        <v>13</v>
      </c>
      <c r="R6" s="190" t="s">
        <v>12</v>
      </c>
      <c r="S6" s="192" t="s">
        <v>10</v>
      </c>
      <c r="T6" s="193"/>
      <c r="U6" s="193"/>
      <c r="V6" s="194"/>
      <c r="W6" s="201" t="s">
        <v>13</v>
      </c>
      <c r="X6" s="177" t="s">
        <v>12</v>
      </c>
      <c r="Y6" s="182" t="s">
        <v>10</v>
      </c>
      <c r="Z6" s="183"/>
      <c r="AA6" s="183"/>
      <c r="AB6" s="184"/>
      <c r="AC6" s="189" t="s">
        <v>13</v>
      </c>
      <c r="AD6" s="190" t="s">
        <v>12</v>
      </c>
    </row>
    <row r="7" spans="1:30" ht="26.1" customHeight="1">
      <c r="A7" s="236"/>
      <c r="B7" s="243"/>
      <c r="C7" s="236"/>
      <c r="D7" s="236"/>
      <c r="E7" s="191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178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191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178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191"/>
    </row>
    <row r="8" spans="1:30" ht="23.45" customHeight="1">
      <c r="A8" s="148"/>
      <c r="B8" s="237" t="s">
        <v>253</v>
      </c>
      <c r="C8" s="238"/>
      <c r="D8" s="149"/>
      <c r="E8" s="21"/>
      <c r="F8" s="20"/>
      <c r="G8" s="22"/>
      <c r="H8" s="22"/>
      <c r="I8" s="22"/>
      <c r="J8" s="22"/>
      <c r="K8" s="22"/>
      <c r="L8" s="23"/>
      <c r="M8" s="20"/>
      <c r="N8" s="20"/>
      <c r="O8" s="20"/>
      <c r="P8" s="20"/>
      <c r="Q8" s="20"/>
      <c r="R8" s="21"/>
      <c r="S8" s="22"/>
      <c r="T8" s="22"/>
      <c r="U8" s="22"/>
      <c r="V8" s="22"/>
      <c r="W8" s="22"/>
      <c r="X8" s="23"/>
      <c r="Y8" s="20"/>
      <c r="Z8" s="20"/>
      <c r="AA8" s="20"/>
      <c r="AB8" s="20"/>
      <c r="AC8" s="20"/>
      <c r="AD8" s="21"/>
    </row>
    <row r="9" spans="1:30" ht="21.6" customHeight="1">
      <c r="A9" s="150" t="s">
        <v>16</v>
      </c>
      <c r="B9" s="64" t="s">
        <v>185</v>
      </c>
      <c r="C9" s="109" t="s">
        <v>218</v>
      </c>
      <c r="D9" s="151">
        <f>SUM(G9:J9,M9:P9,S9:V9,Y9:AB9)</f>
        <v>27</v>
      </c>
      <c r="E9" s="27">
        <f>SUM(L9,R9,X9,AD9)</f>
        <v>4</v>
      </c>
      <c r="F9" s="27" t="s">
        <v>50</v>
      </c>
      <c r="G9" s="28">
        <v>9</v>
      </c>
      <c r="H9" s="28">
        <v>18</v>
      </c>
      <c r="I9" s="28"/>
      <c r="J9" s="28"/>
      <c r="K9" s="28" t="s">
        <v>50</v>
      </c>
      <c r="L9" s="28">
        <v>4</v>
      </c>
      <c r="M9" s="27"/>
      <c r="N9" s="27"/>
      <c r="O9" s="27"/>
      <c r="P9" s="29"/>
      <c r="Q9" s="29"/>
      <c r="R9" s="30"/>
      <c r="S9" s="28"/>
      <c r="T9" s="28"/>
      <c r="U9" s="28"/>
      <c r="V9" s="28"/>
      <c r="W9" s="28"/>
      <c r="X9" s="28"/>
      <c r="Y9" s="31"/>
      <c r="Z9" s="31"/>
      <c r="AA9" s="31"/>
      <c r="AB9" s="31"/>
      <c r="AC9" s="32"/>
      <c r="AD9" s="33"/>
    </row>
    <row r="10" spans="1:30" ht="21.6" customHeight="1">
      <c r="A10" s="150" t="s">
        <v>17</v>
      </c>
      <c r="B10" s="64" t="s">
        <v>186</v>
      </c>
      <c r="C10" s="109" t="s">
        <v>48</v>
      </c>
      <c r="D10" s="151">
        <f t="shared" ref="D10:D20" si="0">SUM(G10:J10,M10:P10,S10:V10,Y10:AB10)</f>
        <v>18</v>
      </c>
      <c r="E10" s="27">
        <f t="shared" ref="E10:E20" si="1">SUM(L10,R10,X10,AD10)</f>
        <v>2</v>
      </c>
      <c r="F10" s="27" t="s">
        <v>45</v>
      </c>
      <c r="G10" s="28">
        <v>9</v>
      </c>
      <c r="H10" s="28">
        <v>9</v>
      </c>
      <c r="I10" s="28"/>
      <c r="J10" s="28"/>
      <c r="K10" s="28" t="s">
        <v>45</v>
      </c>
      <c r="L10" s="28">
        <v>2</v>
      </c>
      <c r="M10" s="27"/>
      <c r="N10" s="27"/>
      <c r="O10" s="27"/>
      <c r="P10" s="29"/>
      <c r="Q10" s="29"/>
      <c r="R10" s="30"/>
      <c r="S10" s="28"/>
      <c r="T10" s="28"/>
      <c r="U10" s="28"/>
      <c r="V10" s="28"/>
      <c r="W10" s="28"/>
      <c r="X10" s="28"/>
      <c r="Y10" s="31"/>
      <c r="Z10" s="31"/>
      <c r="AA10" s="31"/>
      <c r="AB10" s="31"/>
      <c r="AC10" s="32"/>
      <c r="AD10" s="33"/>
    </row>
    <row r="11" spans="1:30" ht="32.1" customHeight="1">
      <c r="A11" s="150"/>
      <c r="B11" s="64" t="s">
        <v>187</v>
      </c>
      <c r="C11" s="109" t="s">
        <v>219</v>
      </c>
      <c r="D11" s="151">
        <f t="shared" si="0"/>
        <v>27</v>
      </c>
      <c r="E11" s="27">
        <f t="shared" si="1"/>
        <v>4</v>
      </c>
      <c r="F11" s="27" t="s">
        <v>50</v>
      </c>
      <c r="G11" s="28"/>
      <c r="H11" s="28"/>
      <c r="I11" s="28"/>
      <c r="J11" s="28"/>
      <c r="K11" s="28"/>
      <c r="L11" s="28"/>
      <c r="M11" s="27">
        <v>9</v>
      </c>
      <c r="N11" s="27">
        <v>18</v>
      </c>
      <c r="O11" s="27"/>
      <c r="P11" s="27"/>
      <c r="Q11" s="34" t="s">
        <v>50</v>
      </c>
      <c r="R11" s="34">
        <v>4</v>
      </c>
      <c r="S11" s="28"/>
      <c r="T11" s="28"/>
      <c r="U11" s="28"/>
      <c r="V11" s="28"/>
      <c r="W11" s="28"/>
      <c r="X11" s="28"/>
      <c r="Y11" s="31"/>
      <c r="Z11" s="31"/>
      <c r="AA11" s="31"/>
      <c r="AB11" s="5"/>
      <c r="AC11" s="31"/>
      <c r="AD11" s="32"/>
    </row>
    <row r="12" spans="1:30" ht="21.6" customHeight="1">
      <c r="A12" s="150" t="s">
        <v>20</v>
      </c>
      <c r="B12" s="64" t="s">
        <v>190</v>
      </c>
      <c r="C12" s="109" t="s">
        <v>220</v>
      </c>
      <c r="D12" s="151">
        <f t="shared" si="0"/>
        <v>18</v>
      </c>
      <c r="E12" s="27">
        <f t="shared" si="1"/>
        <v>3</v>
      </c>
      <c r="F12" s="27" t="s">
        <v>46</v>
      </c>
      <c r="G12" s="28"/>
      <c r="H12" s="28"/>
      <c r="I12" s="28"/>
      <c r="J12" s="28"/>
      <c r="K12" s="28"/>
      <c r="L12" s="28"/>
      <c r="M12" s="27"/>
      <c r="N12" s="27"/>
      <c r="O12" s="27"/>
      <c r="P12" s="29"/>
      <c r="Q12" s="29"/>
      <c r="R12" s="30"/>
      <c r="S12" s="28"/>
      <c r="T12" s="28">
        <v>18</v>
      </c>
      <c r="U12" s="28"/>
      <c r="V12" s="28"/>
      <c r="W12" s="28" t="s">
        <v>46</v>
      </c>
      <c r="X12" s="28">
        <v>3</v>
      </c>
      <c r="Y12" s="31"/>
      <c r="Z12" s="31"/>
      <c r="AA12" s="31"/>
      <c r="AB12" s="5"/>
      <c r="AC12" s="31"/>
      <c r="AD12" s="32"/>
    </row>
    <row r="13" spans="1:30" ht="21.6" customHeight="1">
      <c r="A13" s="150" t="s">
        <v>21</v>
      </c>
      <c r="B13" s="64" t="s">
        <v>191</v>
      </c>
      <c r="C13" s="109" t="s">
        <v>221</v>
      </c>
      <c r="D13" s="151">
        <f t="shared" si="0"/>
        <v>18</v>
      </c>
      <c r="E13" s="27">
        <f t="shared" si="1"/>
        <v>4</v>
      </c>
      <c r="F13" s="27" t="s">
        <v>50</v>
      </c>
      <c r="G13" s="28"/>
      <c r="H13" s="28"/>
      <c r="I13" s="28"/>
      <c r="J13" s="28"/>
      <c r="K13" s="28"/>
      <c r="L13" s="28"/>
      <c r="M13" s="27"/>
      <c r="N13" s="27"/>
      <c r="O13" s="27"/>
      <c r="P13" s="29"/>
      <c r="Q13" s="29"/>
      <c r="R13" s="30"/>
      <c r="S13" s="28">
        <v>9</v>
      </c>
      <c r="T13" s="28">
        <v>9</v>
      </c>
      <c r="U13" s="28"/>
      <c r="V13" s="28"/>
      <c r="W13" s="28" t="s">
        <v>50</v>
      </c>
      <c r="X13" s="28">
        <v>4</v>
      </c>
      <c r="Y13" s="31"/>
      <c r="Z13" s="31"/>
      <c r="AA13" s="31"/>
      <c r="AB13" s="5"/>
      <c r="AC13" s="31"/>
      <c r="AD13" s="32"/>
    </row>
    <row r="14" spans="1:30" ht="21.6" customHeight="1">
      <c r="A14" s="150" t="s">
        <v>22</v>
      </c>
      <c r="B14" s="109" t="s">
        <v>192</v>
      </c>
      <c r="C14" s="109" t="s">
        <v>193</v>
      </c>
      <c r="D14" s="151">
        <f t="shared" si="0"/>
        <v>25</v>
      </c>
      <c r="E14" s="27">
        <f t="shared" si="1"/>
        <v>1</v>
      </c>
      <c r="F14" s="27" t="s">
        <v>46</v>
      </c>
      <c r="G14" s="28"/>
      <c r="H14" s="28"/>
      <c r="I14" s="28"/>
      <c r="J14" s="28"/>
      <c r="K14" s="28"/>
      <c r="L14" s="28"/>
      <c r="M14" s="27"/>
      <c r="N14" s="27"/>
      <c r="O14" s="27"/>
      <c r="P14" s="29"/>
      <c r="Q14" s="29"/>
      <c r="R14" s="30"/>
      <c r="S14" s="28"/>
      <c r="T14" s="28"/>
      <c r="U14" s="28"/>
      <c r="V14" s="28">
        <v>25</v>
      </c>
      <c r="W14" s="28" t="s">
        <v>46</v>
      </c>
      <c r="X14" s="28">
        <v>1</v>
      </c>
      <c r="Y14" s="31"/>
      <c r="Z14" s="31"/>
      <c r="AA14" s="31"/>
      <c r="AB14" s="5"/>
      <c r="AC14" s="31"/>
      <c r="AD14" s="32"/>
    </row>
    <row r="15" spans="1:30" ht="21.6" customHeight="1">
      <c r="A15" s="150" t="s">
        <v>23</v>
      </c>
      <c r="B15" s="109" t="s">
        <v>194</v>
      </c>
      <c r="C15" s="109" t="s">
        <v>222</v>
      </c>
      <c r="D15" s="151">
        <f t="shared" si="0"/>
        <v>25</v>
      </c>
      <c r="E15" s="27">
        <f t="shared" si="1"/>
        <v>1</v>
      </c>
      <c r="F15" s="27" t="s">
        <v>46</v>
      </c>
      <c r="G15" s="28"/>
      <c r="H15" s="28"/>
      <c r="I15" s="28"/>
      <c r="J15" s="28"/>
      <c r="K15" s="28"/>
      <c r="L15" s="28"/>
      <c r="M15" s="27"/>
      <c r="N15" s="27"/>
      <c r="O15" s="27"/>
      <c r="P15" s="29"/>
      <c r="Q15" s="29"/>
      <c r="R15" s="30"/>
      <c r="S15" s="28"/>
      <c r="T15" s="28"/>
      <c r="U15" s="28"/>
      <c r="V15" s="28">
        <v>25</v>
      </c>
      <c r="W15" s="28" t="s">
        <v>46</v>
      </c>
      <c r="X15" s="28">
        <v>1</v>
      </c>
      <c r="Y15" s="31"/>
      <c r="Z15" s="31"/>
      <c r="AA15" s="31"/>
      <c r="AB15" s="5"/>
      <c r="AC15" s="31"/>
      <c r="AD15" s="32"/>
    </row>
    <row r="16" spans="1:30" ht="21.6" customHeight="1">
      <c r="A16" s="150" t="s">
        <v>24</v>
      </c>
      <c r="B16" s="64" t="s">
        <v>96</v>
      </c>
      <c r="C16" s="109" t="s">
        <v>49</v>
      </c>
      <c r="D16" s="151">
        <f t="shared" si="0"/>
        <v>18</v>
      </c>
      <c r="E16" s="27">
        <f t="shared" si="1"/>
        <v>2</v>
      </c>
      <c r="F16" s="27" t="s">
        <v>45</v>
      </c>
      <c r="G16" s="28"/>
      <c r="H16" s="28"/>
      <c r="I16" s="28"/>
      <c r="J16" s="28"/>
      <c r="K16" s="28"/>
      <c r="L16" s="28"/>
      <c r="M16" s="27"/>
      <c r="N16" s="27"/>
      <c r="O16" s="27"/>
      <c r="P16" s="29"/>
      <c r="Q16" s="29"/>
      <c r="R16" s="30"/>
      <c r="S16" s="28">
        <v>9</v>
      </c>
      <c r="T16" s="28">
        <v>9</v>
      </c>
      <c r="U16" s="28"/>
      <c r="V16" s="28"/>
      <c r="W16" s="28" t="s">
        <v>45</v>
      </c>
      <c r="X16" s="28">
        <v>2</v>
      </c>
      <c r="Y16" s="31"/>
      <c r="Z16" s="31"/>
      <c r="AA16" s="31"/>
      <c r="AB16" s="5"/>
      <c r="AC16" s="27"/>
      <c r="AD16" s="32"/>
    </row>
    <row r="17" spans="1:31" ht="21.6" customHeight="1">
      <c r="A17" s="150" t="s">
        <v>25</v>
      </c>
      <c r="B17" s="64" t="s">
        <v>200</v>
      </c>
      <c r="C17" s="109" t="s">
        <v>223</v>
      </c>
      <c r="D17" s="151">
        <f t="shared" si="0"/>
        <v>18</v>
      </c>
      <c r="E17" s="27">
        <f t="shared" si="1"/>
        <v>2</v>
      </c>
      <c r="F17" s="27" t="s">
        <v>46</v>
      </c>
      <c r="G17" s="28"/>
      <c r="H17" s="28"/>
      <c r="I17" s="28"/>
      <c r="J17" s="28"/>
      <c r="K17" s="28"/>
      <c r="L17" s="28"/>
      <c r="M17" s="27"/>
      <c r="N17" s="27"/>
      <c r="O17" s="27"/>
      <c r="P17" s="29"/>
      <c r="Q17" s="29"/>
      <c r="R17" s="30"/>
      <c r="S17" s="28"/>
      <c r="T17" s="28"/>
      <c r="U17" s="28"/>
      <c r="V17" s="28"/>
      <c r="W17" s="28"/>
      <c r="X17" s="28"/>
      <c r="Y17" s="31"/>
      <c r="Z17" s="31">
        <v>18</v>
      </c>
      <c r="AA17" s="31"/>
      <c r="AB17" s="5"/>
      <c r="AC17" s="27" t="s">
        <v>46</v>
      </c>
      <c r="AD17" s="35">
        <v>2</v>
      </c>
    </row>
    <row r="18" spans="1:31" ht="21.6" customHeight="1">
      <c r="A18" s="150" t="s">
        <v>26</v>
      </c>
      <c r="B18" s="64" t="s">
        <v>201</v>
      </c>
      <c r="C18" s="109" t="s">
        <v>224</v>
      </c>
      <c r="D18" s="151">
        <f t="shared" si="0"/>
        <v>18</v>
      </c>
      <c r="E18" s="27">
        <f t="shared" si="1"/>
        <v>2</v>
      </c>
      <c r="F18" s="27" t="s">
        <v>45</v>
      </c>
      <c r="G18" s="28"/>
      <c r="H18" s="28"/>
      <c r="I18" s="28"/>
      <c r="J18" s="28"/>
      <c r="K18" s="28"/>
      <c r="L18" s="28"/>
      <c r="M18" s="27"/>
      <c r="N18" s="27"/>
      <c r="O18" s="27"/>
      <c r="P18" s="29"/>
      <c r="Q18" s="29"/>
      <c r="R18" s="30"/>
      <c r="S18" s="28"/>
      <c r="T18" s="28"/>
      <c r="U18" s="28"/>
      <c r="V18" s="28"/>
      <c r="W18" s="28"/>
      <c r="X18" s="28"/>
      <c r="Y18" s="31">
        <v>9</v>
      </c>
      <c r="Z18" s="31">
        <v>9</v>
      </c>
      <c r="AA18" s="31"/>
      <c r="AB18" s="5"/>
      <c r="AC18" s="27" t="s">
        <v>45</v>
      </c>
      <c r="AD18" s="35">
        <v>2</v>
      </c>
    </row>
    <row r="19" spans="1:31" ht="21.6" customHeight="1">
      <c r="A19" s="150" t="s">
        <v>27</v>
      </c>
      <c r="B19" s="64" t="s">
        <v>203</v>
      </c>
      <c r="C19" s="109" t="s">
        <v>225</v>
      </c>
      <c r="D19" s="151">
        <f t="shared" si="0"/>
        <v>18</v>
      </c>
      <c r="E19" s="27">
        <f t="shared" si="1"/>
        <v>2</v>
      </c>
      <c r="F19" s="27" t="s">
        <v>46</v>
      </c>
      <c r="G19" s="28"/>
      <c r="H19" s="28"/>
      <c r="I19" s="28"/>
      <c r="J19" s="28"/>
      <c r="K19" s="28"/>
      <c r="L19" s="28"/>
      <c r="M19" s="27"/>
      <c r="N19" s="27"/>
      <c r="O19" s="27"/>
      <c r="P19" s="27"/>
      <c r="Q19" s="34"/>
      <c r="R19" s="34"/>
      <c r="S19" s="28"/>
      <c r="T19" s="28"/>
      <c r="U19" s="28"/>
      <c r="V19" s="28"/>
      <c r="W19" s="28"/>
      <c r="X19" s="28"/>
      <c r="Y19" s="31">
        <v>18</v>
      </c>
      <c r="Z19" s="31"/>
      <c r="AA19" s="31"/>
      <c r="AB19" s="5"/>
      <c r="AC19" s="31" t="s">
        <v>46</v>
      </c>
      <c r="AD19" s="32">
        <v>2</v>
      </c>
    </row>
    <row r="20" spans="1:31" ht="21.6" customHeight="1">
      <c r="A20" s="150" t="s">
        <v>28</v>
      </c>
      <c r="B20" s="64" t="s">
        <v>204</v>
      </c>
      <c r="C20" s="109" t="s">
        <v>226</v>
      </c>
      <c r="D20" s="151">
        <f t="shared" si="0"/>
        <v>18</v>
      </c>
      <c r="E20" s="27">
        <f t="shared" si="1"/>
        <v>2</v>
      </c>
      <c r="F20" s="27" t="s">
        <v>46</v>
      </c>
      <c r="G20" s="28"/>
      <c r="H20" s="28"/>
      <c r="I20" s="28"/>
      <c r="J20" s="28"/>
      <c r="K20" s="28"/>
      <c r="L20" s="28"/>
      <c r="M20" s="27"/>
      <c r="N20" s="27"/>
      <c r="O20" s="27"/>
      <c r="P20" s="29"/>
      <c r="Q20" s="29"/>
      <c r="R20" s="30"/>
      <c r="S20" s="28"/>
      <c r="T20" s="28"/>
      <c r="U20" s="28"/>
      <c r="V20" s="28"/>
      <c r="W20" s="28"/>
      <c r="X20" s="28"/>
      <c r="Y20" s="31"/>
      <c r="Z20" s="31">
        <v>18</v>
      </c>
      <c r="AA20" s="31"/>
      <c r="AB20" s="5"/>
      <c r="AC20" s="31" t="s">
        <v>46</v>
      </c>
      <c r="AD20" s="32">
        <v>2</v>
      </c>
    </row>
    <row r="21" spans="1:31" ht="23.45" customHeight="1">
      <c r="A21" s="240" t="s">
        <v>254</v>
      </c>
      <c r="B21" s="240"/>
      <c r="C21" s="240"/>
      <c r="D21" s="54">
        <f>SUM(D9:D20)</f>
        <v>248</v>
      </c>
      <c r="E21" s="54">
        <f>SUM(E9:E20)</f>
        <v>29</v>
      </c>
      <c r="F21" s="54" t="s">
        <v>75</v>
      </c>
      <c r="G21" s="41">
        <f t="shared" ref="G21:AD21" si="2">SUM(G9:G20)</f>
        <v>18</v>
      </c>
      <c r="H21" s="41">
        <f t="shared" si="2"/>
        <v>27</v>
      </c>
      <c r="I21" s="41">
        <f t="shared" si="2"/>
        <v>0</v>
      </c>
      <c r="J21" s="41">
        <f t="shared" si="2"/>
        <v>0</v>
      </c>
      <c r="K21" s="41" t="s">
        <v>75</v>
      </c>
      <c r="L21" s="41">
        <f t="shared" si="2"/>
        <v>6</v>
      </c>
      <c r="M21" s="29">
        <f t="shared" si="2"/>
        <v>9</v>
      </c>
      <c r="N21" s="29">
        <f t="shared" si="2"/>
        <v>18</v>
      </c>
      <c r="O21" s="29">
        <f t="shared" si="2"/>
        <v>0</v>
      </c>
      <c r="P21" s="29">
        <f t="shared" si="2"/>
        <v>0</v>
      </c>
      <c r="Q21" s="29" t="s">
        <v>75</v>
      </c>
      <c r="R21" s="30">
        <f t="shared" si="2"/>
        <v>4</v>
      </c>
      <c r="S21" s="41">
        <f t="shared" si="2"/>
        <v>18</v>
      </c>
      <c r="T21" s="41">
        <f t="shared" si="2"/>
        <v>36</v>
      </c>
      <c r="U21" s="41">
        <f t="shared" si="2"/>
        <v>0</v>
      </c>
      <c r="V21" s="41">
        <f t="shared" si="2"/>
        <v>50</v>
      </c>
      <c r="W21" s="41" t="s">
        <v>75</v>
      </c>
      <c r="X21" s="41">
        <f t="shared" si="2"/>
        <v>11</v>
      </c>
      <c r="Y21" s="35">
        <f t="shared" si="2"/>
        <v>27</v>
      </c>
      <c r="Z21" s="35">
        <f t="shared" si="2"/>
        <v>45</v>
      </c>
      <c r="AA21" s="35">
        <f t="shared" si="2"/>
        <v>0</v>
      </c>
      <c r="AB21" s="35">
        <f t="shared" si="2"/>
        <v>0</v>
      </c>
      <c r="AC21" s="35" t="s">
        <v>75</v>
      </c>
      <c r="AD21" s="105">
        <f t="shared" si="2"/>
        <v>8</v>
      </c>
    </row>
    <row r="22" spans="1:31" s="2" customFormat="1" ht="29.45" customHeight="1">
      <c r="A22" s="163"/>
      <c r="B22" s="262" t="s">
        <v>227</v>
      </c>
      <c r="C22" s="262"/>
      <c r="D22" s="164"/>
      <c r="E22" s="164"/>
      <c r="F22" s="164"/>
      <c r="G22" s="41"/>
      <c r="H22" s="41"/>
      <c r="I22" s="41"/>
      <c r="J22" s="41"/>
      <c r="K22" s="41"/>
      <c r="L22" s="41"/>
      <c r="M22" s="29"/>
      <c r="N22" s="29"/>
      <c r="O22" s="29"/>
      <c r="P22" s="29"/>
      <c r="Q22" s="29"/>
      <c r="R22" s="30"/>
      <c r="S22" s="41"/>
      <c r="T22" s="41"/>
      <c r="U22" s="41"/>
      <c r="V22" s="41"/>
      <c r="W22" s="41"/>
      <c r="X22" s="41"/>
      <c r="Y22" s="29"/>
      <c r="Z22" s="29"/>
      <c r="AA22" s="29"/>
      <c r="AB22" s="29"/>
      <c r="AC22" s="29"/>
      <c r="AD22" s="138"/>
    </row>
    <row r="23" spans="1:31" s="2" customFormat="1" ht="26.45" customHeight="1">
      <c r="A23" s="141" t="s">
        <v>29</v>
      </c>
      <c r="B23" s="25" t="s">
        <v>207</v>
      </c>
      <c r="C23" s="26" t="s">
        <v>208</v>
      </c>
      <c r="D23" s="108">
        <f>SUM(G23:J23,M23:P23,S23:V23,Y23:AB23)</f>
        <v>18</v>
      </c>
      <c r="E23" s="108">
        <f>SUM(L23,R23,X23,AD23)</f>
        <v>2</v>
      </c>
      <c r="F23" s="140" t="s">
        <v>45</v>
      </c>
      <c r="G23" s="165"/>
      <c r="H23" s="165"/>
      <c r="I23" s="165"/>
      <c r="J23" s="165"/>
      <c r="K23" s="165"/>
      <c r="L23" s="36"/>
      <c r="M23" s="38">
        <v>9</v>
      </c>
      <c r="N23" s="38">
        <v>9</v>
      </c>
      <c r="O23" s="38"/>
      <c r="P23" s="38"/>
      <c r="Q23" s="38" t="s">
        <v>45</v>
      </c>
      <c r="R23" s="166">
        <v>2</v>
      </c>
      <c r="S23" s="165"/>
      <c r="T23" s="165"/>
      <c r="U23" s="165"/>
      <c r="V23" s="165"/>
      <c r="W23" s="165"/>
      <c r="X23" s="165"/>
      <c r="Y23" s="38"/>
      <c r="Z23" s="38"/>
      <c r="AA23" s="38"/>
      <c r="AB23" s="37"/>
      <c r="AC23" s="38"/>
      <c r="AD23" s="38"/>
    </row>
    <row r="24" spans="1:31" s="2" customFormat="1" ht="26.45" customHeight="1">
      <c r="A24" s="141" t="s">
        <v>132</v>
      </c>
      <c r="B24" s="25" t="s">
        <v>209</v>
      </c>
      <c r="C24" s="26" t="s">
        <v>210</v>
      </c>
      <c r="D24" s="108">
        <f>SUM(G24:J24,M24:P24,S24:V24,Y24:AB24)</f>
        <v>9</v>
      </c>
      <c r="E24" s="108">
        <f>SUM(L24,R24,X24,AD24)</f>
        <v>3</v>
      </c>
      <c r="F24" s="140" t="s">
        <v>46</v>
      </c>
      <c r="G24" s="165"/>
      <c r="H24" s="165"/>
      <c r="I24" s="165"/>
      <c r="J24" s="165"/>
      <c r="K24" s="165"/>
      <c r="L24" s="165"/>
      <c r="M24" s="38"/>
      <c r="N24" s="38"/>
      <c r="O24" s="166"/>
      <c r="P24" s="166"/>
      <c r="Q24" s="167"/>
      <c r="R24" s="167"/>
      <c r="S24" s="165"/>
      <c r="T24" s="165"/>
      <c r="U24" s="165">
        <v>9</v>
      </c>
      <c r="V24" s="165"/>
      <c r="W24" s="165" t="s">
        <v>46</v>
      </c>
      <c r="X24" s="165">
        <v>3</v>
      </c>
      <c r="Y24" s="38"/>
      <c r="Z24" s="38"/>
      <c r="AA24" s="38"/>
      <c r="AB24" s="37"/>
      <c r="AC24" s="38"/>
      <c r="AD24" s="38"/>
    </row>
    <row r="25" spans="1:31" s="2" customFormat="1" ht="26.45" customHeight="1">
      <c r="A25" s="141" t="s">
        <v>202</v>
      </c>
      <c r="B25" s="25" t="s">
        <v>211</v>
      </c>
      <c r="C25" s="26" t="s">
        <v>212</v>
      </c>
      <c r="D25" s="108">
        <f>SUM(G25:J25,M25:P25,S25:V25,Y25:AB25)</f>
        <v>18</v>
      </c>
      <c r="E25" s="108">
        <f>SUM(L25,R25,X25,AD25)</f>
        <v>3</v>
      </c>
      <c r="F25" s="140" t="s">
        <v>45</v>
      </c>
      <c r="G25" s="165"/>
      <c r="H25" s="165"/>
      <c r="I25" s="165"/>
      <c r="J25" s="165"/>
      <c r="K25" s="165"/>
      <c r="L25" s="165"/>
      <c r="M25" s="38"/>
      <c r="N25" s="38"/>
      <c r="O25" s="166"/>
      <c r="P25" s="166"/>
      <c r="Q25" s="168"/>
      <c r="R25" s="168"/>
      <c r="S25" s="165">
        <v>9</v>
      </c>
      <c r="T25" s="165"/>
      <c r="U25" s="165">
        <v>9</v>
      </c>
      <c r="V25" s="165"/>
      <c r="W25" s="165" t="s">
        <v>45</v>
      </c>
      <c r="X25" s="165">
        <v>3</v>
      </c>
      <c r="Y25" s="38"/>
      <c r="Z25" s="38"/>
      <c r="AA25" s="38"/>
      <c r="AB25" s="38"/>
      <c r="AC25" s="38"/>
      <c r="AD25" s="38"/>
    </row>
    <row r="26" spans="1:31" s="2" customFormat="1" ht="26.45" customHeight="1">
      <c r="A26" s="141" t="s">
        <v>164</v>
      </c>
      <c r="B26" s="25" t="s">
        <v>213</v>
      </c>
      <c r="C26" s="26" t="s">
        <v>214</v>
      </c>
      <c r="D26" s="108">
        <f>SUM(G26:J26,M26:P26,S26:V26,Y26:AB26)</f>
        <v>18</v>
      </c>
      <c r="E26" s="108">
        <f>SUM(L26,R26,X26,AD26)</f>
        <v>3</v>
      </c>
      <c r="F26" s="140" t="s">
        <v>45</v>
      </c>
      <c r="G26" s="165"/>
      <c r="H26" s="165"/>
      <c r="I26" s="165"/>
      <c r="J26" s="165"/>
      <c r="K26" s="165"/>
      <c r="L26" s="165"/>
      <c r="M26" s="38"/>
      <c r="N26" s="38"/>
      <c r="O26" s="166"/>
      <c r="P26" s="166"/>
      <c r="Q26" s="167"/>
      <c r="R26" s="167"/>
      <c r="S26" s="165">
        <v>9</v>
      </c>
      <c r="T26" s="165"/>
      <c r="U26" s="165">
        <v>9</v>
      </c>
      <c r="V26" s="165"/>
      <c r="W26" s="165" t="s">
        <v>45</v>
      </c>
      <c r="X26" s="165">
        <v>3</v>
      </c>
      <c r="Y26" s="38"/>
      <c r="Z26" s="38"/>
      <c r="AA26" s="38"/>
      <c r="AB26" s="38"/>
      <c r="AC26" s="38"/>
      <c r="AD26" s="38"/>
    </row>
    <row r="27" spans="1:31" s="2" customFormat="1" ht="26.45" customHeight="1">
      <c r="A27" s="141" t="s">
        <v>167</v>
      </c>
      <c r="B27" s="137" t="s">
        <v>215</v>
      </c>
      <c r="C27" s="109" t="s">
        <v>216</v>
      </c>
      <c r="D27" s="108">
        <f>SUM(G27:J27,M27:P27,S27:V27,Y27:AB27)</f>
        <v>60</v>
      </c>
      <c r="E27" s="108">
        <f>SUM(L27,R27,X27,AD27)</f>
        <v>4</v>
      </c>
      <c r="F27" s="140" t="s">
        <v>46</v>
      </c>
      <c r="G27" s="36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6"/>
      <c r="T27" s="36"/>
      <c r="U27" s="36"/>
      <c r="V27" s="36"/>
      <c r="W27" s="36"/>
      <c r="X27" s="36"/>
      <c r="Y27" s="37"/>
      <c r="Z27" s="37"/>
      <c r="AA27" s="38"/>
      <c r="AB27" s="38">
        <v>60</v>
      </c>
      <c r="AC27" s="38" t="s">
        <v>46</v>
      </c>
      <c r="AD27" s="38">
        <v>4</v>
      </c>
    </row>
    <row r="28" spans="1:31" s="2" customFormat="1" ht="19.5" customHeight="1">
      <c r="A28" s="244" t="s">
        <v>231</v>
      </c>
      <c r="B28" s="245"/>
      <c r="C28" s="246"/>
      <c r="D28" s="164">
        <f>SUM(D23:D27)</f>
        <v>123</v>
      </c>
      <c r="E28" s="164">
        <f>SUM(E23:E27)</f>
        <v>15</v>
      </c>
      <c r="F28" s="164" t="s">
        <v>75</v>
      </c>
      <c r="G28" s="41">
        <f>SUM(G23:G27)</f>
        <v>0</v>
      </c>
      <c r="H28" s="41">
        <f>SUM(H23:H27)</f>
        <v>0</v>
      </c>
      <c r="I28" s="41">
        <f>SUM(I23:I27)</f>
        <v>0</v>
      </c>
      <c r="J28" s="41">
        <f>SUM(J23:J27)</f>
        <v>0</v>
      </c>
      <c r="K28" s="41" t="s">
        <v>75</v>
      </c>
      <c r="L28" s="41">
        <f>SUM(L23:L27)</f>
        <v>0</v>
      </c>
      <c r="M28" s="30">
        <f>SUM(M23:M27)</f>
        <v>9</v>
      </c>
      <c r="N28" s="30">
        <f>SUM(N23:N27)</f>
        <v>9</v>
      </c>
      <c r="O28" s="30">
        <f>SUM(O23:O27)</f>
        <v>0</v>
      </c>
      <c r="P28" s="30">
        <f>SUM(P23:P27)</f>
        <v>0</v>
      </c>
      <c r="Q28" s="30" t="s">
        <v>75</v>
      </c>
      <c r="R28" s="30">
        <f>SUM(R23:R27)</f>
        <v>2</v>
      </c>
      <c r="S28" s="41">
        <f>SUM(S23:S27)</f>
        <v>18</v>
      </c>
      <c r="T28" s="41">
        <f>SUM(T23:T27)</f>
        <v>0</v>
      </c>
      <c r="U28" s="41">
        <f>SUM(U23:U27)</f>
        <v>27</v>
      </c>
      <c r="V28" s="41">
        <f>SUM(V23:V27)</f>
        <v>0</v>
      </c>
      <c r="W28" s="41" t="s">
        <v>75</v>
      </c>
      <c r="X28" s="41">
        <f>SUM(X23:X27)</f>
        <v>9</v>
      </c>
      <c r="Y28" s="151">
        <f>SUM(Y23:Y27)</f>
        <v>0</v>
      </c>
      <c r="Z28" s="151">
        <f>SUM(Z23:Z27)</f>
        <v>0</v>
      </c>
      <c r="AA28" s="151">
        <f>SUM(AA23:AA27)</f>
        <v>0</v>
      </c>
      <c r="AB28" s="151">
        <f>SUM(AB23:AB27)</f>
        <v>60</v>
      </c>
      <c r="AC28" s="151" t="s">
        <v>75</v>
      </c>
      <c r="AD28" s="30">
        <f>SUM(AD23:AD27)</f>
        <v>4</v>
      </c>
    </row>
    <row r="29" spans="1:31" s="2" customFormat="1" ht="18.600000000000001" customHeight="1">
      <c r="A29" s="169"/>
      <c r="B29" s="250" t="s">
        <v>230</v>
      </c>
      <c r="C29" s="251"/>
      <c r="D29" s="253">
        <f>D21+D28</f>
        <v>371</v>
      </c>
      <c r="E29" s="253">
        <f>E21+E28</f>
        <v>44</v>
      </c>
      <c r="F29" s="253" t="s">
        <v>75</v>
      </c>
      <c r="G29" s="101">
        <f>G21+G28</f>
        <v>18</v>
      </c>
      <c r="H29" s="101">
        <f>H21+H28</f>
        <v>27</v>
      </c>
      <c r="I29" s="101">
        <f>I21+I28</f>
        <v>0</v>
      </c>
      <c r="J29" s="101">
        <f>J21+J28</f>
        <v>0</v>
      </c>
      <c r="K29" s="248" t="s">
        <v>75</v>
      </c>
      <c r="L29" s="170">
        <f>L21+L28</f>
        <v>6</v>
      </c>
      <c r="M29" s="102">
        <f>M21+M28</f>
        <v>18</v>
      </c>
      <c r="N29" s="102">
        <f>N21+N28</f>
        <v>27</v>
      </c>
      <c r="O29" s="102">
        <f>O21+O28</f>
        <v>0</v>
      </c>
      <c r="P29" s="102">
        <f>P21+P28</f>
        <v>0</v>
      </c>
      <c r="Q29" s="253" t="s">
        <v>75</v>
      </c>
      <c r="R29" s="171">
        <f>R21+R28</f>
        <v>6</v>
      </c>
      <c r="S29" s="101">
        <f>S21+S28</f>
        <v>36</v>
      </c>
      <c r="T29" s="101">
        <f>T21+T28</f>
        <v>36</v>
      </c>
      <c r="U29" s="101">
        <f>U21+U28</f>
        <v>27</v>
      </c>
      <c r="V29" s="101">
        <f>V21+V28</f>
        <v>50</v>
      </c>
      <c r="W29" s="248" t="s">
        <v>75</v>
      </c>
      <c r="X29" s="170">
        <f>X21+X28</f>
        <v>20</v>
      </c>
      <c r="Y29" s="172">
        <f>Y21+Y28</f>
        <v>27</v>
      </c>
      <c r="Z29" s="172">
        <f>Z21+Z28</f>
        <v>45</v>
      </c>
      <c r="AA29" s="172">
        <f>AA21+AA28</f>
        <v>0</v>
      </c>
      <c r="AB29" s="172">
        <f>AB21+AB28</f>
        <v>60</v>
      </c>
      <c r="AC29" s="102" t="s">
        <v>75</v>
      </c>
      <c r="AD29" s="258">
        <f>AD21+AD28</f>
        <v>12</v>
      </c>
    </row>
    <row r="30" spans="1:31" ht="18" customHeight="1">
      <c r="A30" s="40"/>
      <c r="B30" s="252"/>
      <c r="C30" s="224"/>
      <c r="D30" s="254"/>
      <c r="E30" s="254"/>
      <c r="F30" s="254"/>
      <c r="G30" s="255">
        <f>SUM(G29:J29)</f>
        <v>45</v>
      </c>
      <c r="H30" s="256"/>
      <c r="I30" s="256"/>
      <c r="J30" s="257"/>
      <c r="K30" s="249"/>
      <c r="L30" s="103"/>
      <c r="M30" s="259">
        <f>SUM(M29:P29)</f>
        <v>45</v>
      </c>
      <c r="N30" s="260"/>
      <c r="O30" s="260"/>
      <c r="P30" s="261"/>
      <c r="Q30" s="254"/>
      <c r="R30" s="104"/>
      <c r="S30" s="255">
        <f>SUM(S29:V29)</f>
        <v>149</v>
      </c>
      <c r="T30" s="256"/>
      <c r="U30" s="256"/>
      <c r="V30" s="257"/>
      <c r="W30" s="249"/>
      <c r="X30" s="103"/>
      <c r="Y30" s="259">
        <f>SUM(Y29:AB29)</f>
        <v>132</v>
      </c>
      <c r="Z30" s="260"/>
      <c r="AA30" s="260"/>
      <c r="AB30" s="261"/>
      <c r="AC30" s="102"/>
      <c r="AD30" s="258"/>
      <c r="AE30" s="4"/>
    </row>
    <row r="31" spans="1:31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</row>
    <row r="32" spans="1:31">
      <c r="A32" s="18" t="s">
        <v>125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 t="s">
        <v>126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127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>
      <c r="Q34" s="116" t="s">
        <v>206</v>
      </c>
    </row>
  </sheetData>
  <mergeCells count="42">
    <mergeCell ref="A2:B2"/>
    <mergeCell ref="A3:B3"/>
    <mergeCell ref="A4:B4"/>
    <mergeCell ref="A5:A7"/>
    <mergeCell ref="B5:B7"/>
    <mergeCell ref="C5:C7"/>
    <mergeCell ref="AC6:AC7"/>
    <mergeCell ref="AD6:AD7"/>
    <mergeCell ref="B22:C22"/>
    <mergeCell ref="G5:L5"/>
    <mergeCell ref="K6:K7"/>
    <mergeCell ref="L6:L7"/>
    <mergeCell ref="Q6:Q7"/>
    <mergeCell ref="R6:R7"/>
    <mergeCell ref="Y6:AB6"/>
    <mergeCell ref="S6:V6"/>
    <mergeCell ref="Y5:AD5"/>
    <mergeCell ref="M5:R5"/>
    <mergeCell ref="S5:X5"/>
    <mergeCell ref="W6:W7"/>
    <mergeCell ref="X6:X7"/>
    <mergeCell ref="G6:J6"/>
    <mergeCell ref="M6:P6"/>
    <mergeCell ref="D5:D7"/>
    <mergeCell ref="E5:E7"/>
    <mergeCell ref="F5:F7"/>
    <mergeCell ref="A28:C28"/>
    <mergeCell ref="A31:AD31"/>
    <mergeCell ref="W29:W30"/>
    <mergeCell ref="B8:C8"/>
    <mergeCell ref="A21:C21"/>
    <mergeCell ref="B29:C30"/>
    <mergeCell ref="F29:F30"/>
    <mergeCell ref="K29:K30"/>
    <mergeCell ref="Q29:Q30"/>
    <mergeCell ref="S30:V30"/>
    <mergeCell ref="G30:J30"/>
    <mergeCell ref="AD29:AD30"/>
    <mergeCell ref="Y30:AB30"/>
    <mergeCell ref="D29:D30"/>
    <mergeCell ref="E29:E30"/>
    <mergeCell ref="M30:P30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N I E S T A C J O N A R N Y C H&amp;R&amp;"Arial,Kursywa"&amp;12Rekrutacja w roku akademickim 2018/2019</oddHeader>
  </headerFooter>
  <ignoredErrors>
    <ignoredError sqref="D9:D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zoomScale="80" zoomScaleNormal="80" zoomScaleSheetLayoutView="89" zoomScalePageLayoutView="80" workbookViewId="0">
      <selection activeCell="N12" sqref="N12"/>
    </sheetView>
  </sheetViews>
  <sheetFormatPr defaultRowHeight="11.25"/>
  <cols>
    <col min="1" max="1" width="4.7109375" style="4" customWidth="1"/>
    <col min="2" max="2" width="21.85546875" style="4" customWidth="1"/>
    <col min="3" max="3" width="40.85546875" style="4" customWidth="1"/>
    <col min="4" max="4" width="7.42578125" style="4" customWidth="1"/>
    <col min="5" max="5" width="4.7109375" style="4" customWidth="1"/>
    <col min="6" max="6" width="7.7109375" style="4" customWidth="1"/>
    <col min="7" max="10" width="4.28515625" style="4" customWidth="1"/>
    <col min="11" max="11" width="7.7109375" style="4" customWidth="1"/>
    <col min="12" max="12" width="6.42578125" style="4" customWidth="1"/>
    <col min="13" max="16" width="4.28515625" style="4" customWidth="1"/>
    <col min="17" max="17" width="7.7109375" style="4" customWidth="1"/>
    <col min="18" max="18" width="6.42578125" style="4" customWidth="1"/>
    <col min="19" max="22" width="4.28515625" style="4" customWidth="1"/>
    <col min="23" max="23" width="7.7109375" style="4" customWidth="1"/>
    <col min="24" max="24" width="6.42578125" style="4" customWidth="1"/>
    <col min="25" max="28" width="4.28515625" style="4" customWidth="1"/>
    <col min="29" max="29" width="7.7109375" style="4" customWidth="1"/>
    <col min="30" max="30" width="6.42578125" style="4" customWidth="1"/>
    <col min="31" max="16384" width="9.140625" style="4"/>
  </cols>
  <sheetData>
    <row r="1" spans="1:30" ht="15.75">
      <c r="A1" s="1" t="s">
        <v>257</v>
      </c>
      <c r="B1" s="1"/>
      <c r="C1" s="55"/>
      <c r="D1" s="6"/>
      <c r="E1" s="6"/>
      <c r="F1" s="6"/>
      <c r="G1" s="6"/>
      <c r="H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>
      <c r="A2" s="196" t="s">
        <v>0</v>
      </c>
      <c r="B2" s="196"/>
      <c r="C2" s="2" t="s">
        <v>1</v>
      </c>
      <c r="D2" s="7"/>
    </row>
    <row r="3" spans="1:30" ht="12.75">
      <c r="A3" s="196" t="s">
        <v>31</v>
      </c>
      <c r="B3" s="196"/>
      <c r="C3" s="2" t="s">
        <v>246</v>
      </c>
    </row>
    <row r="4" spans="1:30" ht="12.75">
      <c r="A4" s="197" t="s">
        <v>2</v>
      </c>
      <c r="B4" s="197"/>
      <c r="C4" s="2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189" t="s">
        <v>3</v>
      </c>
      <c r="B5" s="195" t="s">
        <v>4</v>
      </c>
      <c r="C5" s="189" t="s">
        <v>5</v>
      </c>
      <c r="D5" s="189" t="s">
        <v>11</v>
      </c>
      <c r="E5" s="267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0" ht="12.95" customHeight="1">
      <c r="A6" s="189"/>
      <c r="B6" s="195"/>
      <c r="C6" s="189"/>
      <c r="D6" s="189"/>
      <c r="E6" s="267"/>
      <c r="F6" s="189"/>
      <c r="G6" s="201" t="s">
        <v>10</v>
      </c>
      <c r="H6" s="201"/>
      <c r="I6" s="201"/>
      <c r="J6" s="270"/>
      <c r="K6" s="201" t="s">
        <v>13</v>
      </c>
      <c r="L6" s="266" t="s">
        <v>12</v>
      </c>
      <c r="M6" s="189" t="s">
        <v>10</v>
      </c>
      <c r="N6" s="189"/>
      <c r="O6" s="189"/>
      <c r="P6" s="271"/>
      <c r="Q6" s="189" t="s">
        <v>13</v>
      </c>
      <c r="R6" s="267" t="s">
        <v>12</v>
      </c>
      <c r="S6" s="201" t="s">
        <v>10</v>
      </c>
      <c r="T6" s="201"/>
      <c r="U6" s="201"/>
      <c r="V6" s="270"/>
      <c r="W6" s="201" t="s">
        <v>13</v>
      </c>
      <c r="X6" s="266" t="s">
        <v>12</v>
      </c>
      <c r="Y6" s="189" t="s">
        <v>10</v>
      </c>
      <c r="Z6" s="189"/>
      <c r="AA6" s="189"/>
      <c r="AB6" s="271"/>
      <c r="AC6" s="189" t="s">
        <v>13</v>
      </c>
      <c r="AD6" s="267" t="s">
        <v>12</v>
      </c>
    </row>
    <row r="7" spans="1:30" ht="26.1" customHeight="1">
      <c r="A7" s="189"/>
      <c r="B7" s="195"/>
      <c r="C7" s="189"/>
      <c r="D7" s="189"/>
      <c r="E7" s="267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266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267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266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267"/>
    </row>
    <row r="8" spans="1:30" ht="27.95" customHeight="1">
      <c r="A8" s="24" t="s">
        <v>16</v>
      </c>
      <c r="B8" s="51" t="s">
        <v>122</v>
      </c>
      <c r="C8" s="51" t="s">
        <v>48</v>
      </c>
      <c r="D8" s="27">
        <f>SUM(G8:J8,M8:P8,S8:V8,Y8:AB8)</f>
        <v>27</v>
      </c>
      <c r="E8" s="27">
        <f>SUM(L8,R8,X8,AD8)</f>
        <v>2</v>
      </c>
      <c r="F8" s="43" t="s">
        <v>50</v>
      </c>
      <c r="G8" s="22">
        <v>9</v>
      </c>
      <c r="H8" s="22">
        <v>18</v>
      </c>
      <c r="I8" s="22" t="s">
        <v>60</v>
      </c>
      <c r="J8" s="22"/>
      <c r="K8" s="22" t="s">
        <v>50</v>
      </c>
      <c r="L8" s="22">
        <v>2</v>
      </c>
      <c r="M8" s="43"/>
      <c r="N8" s="43"/>
      <c r="O8" s="43"/>
      <c r="P8" s="43"/>
      <c r="Q8" s="43"/>
      <c r="R8" s="43"/>
      <c r="S8" s="22"/>
      <c r="T8" s="22"/>
      <c r="U8" s="22"/>
      <c r="V8" s="22"/>
      <c r="W8" s="22"/>
      <c r="X8" s="22"/>
      <c r="Y8" s="43"/>
      <c r="Z8" s="43"/>
      <c r="AA8" s="43"/>
      <c r="AB8" s="34"/>
      <c r="AC8" s="43"/>
      <c r="AD8" s="33"/>
    </row>
    <row r="9" spans="1:30" ht="27.95" customHeight="1">
      <c r="A9" s="24" t="s">
        <v>17</v>
      </c>
      <c r="B9" s="42" t="s">
        <v>172</v>
      </c>
      <c r="C9" s="52" t="s">
        <v>176</v>
      </c>
      <c r="D9" s="27">
        <f>SUM(G9:J9,M9:P9,S9:V9,Y9:AB9)</f>
        <v>18</v>
      </c>
      <c r="E9" s="27">
        <f>SUM(L9,R9,X9,AD9)</f>
        <v>2</v>
      </c>
      <c r="F9" s="27" t="s">
        <v>45</v>
      </c>
      <c r="G9" s="28">
        <v>9</v>
      </c>
      <c r="H9" s="28">
        <v>9</v>
      </c>
      <c r="I9" s="28"/>
      <c r="J9" s="28"/>
      <c r="K9" s="28" t="s">
        <v>45</v>
      </c>
      <c r="L9" s="28">
        <v>2</v>
      </c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7"/>
      <c r="Z9" s="27"/>
      <c r="AA9" s="27"/>
      <c r="AB9" s="27"/>
      <c r="AC9" s="38"/>
      <c r="AD9" s="34"/>
    </row>
    <row r="10" spans="1:30" ht="27.95" customHeight="1">
      <c r="A10" s="24" t="s">
        <v>18</v>
      </c>
      <c r="B10" s="42" t="s">
        <v>169</v>
      </c>
      <c r="C10" s="52" t="s">
        <v>168</v>
      </c>
      <c r="D10" s="27">
        <f>SUM(G10:J10,M10:P10,S10:V10,Y10:AB10)</f>
        <v>18</v>
      </c>
      <c r="E10" s="27">
        <f>SUM(L10,R10,X10,AD10)</f>
        <v>2</v>
      </c>
      <c r="F10" s="27" t="s">
        <v>45</v>
      </c>
      <c r="G10" s="28">
        <v>9</v>
      </c>
      <c r="H10" s="28"/>
      <c r="I10" s="28"/>
      <c r="J10" s="28">
        <v>9</v>
      </c>
      <c r="K10" s="28" t="s">
        <v>45</v>
      </c>
      <c r="L10" s="28">
        <v>2</v>
      </c>
      <c r="M10" s="27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7"/>
      <c r="Z10" s="27"/>
      <c r="AA10" s="27"/>
      <c r="AB10" s="27"/>
      <c r="AC10" s="27"/>
      <c r="AD10" s="34"/>
    </row>
    <row r="11" spans="1:30" ht="27.95" customHeight="1">
      <c r="A11" s="24" t="s">
        <v>20</v>
      </c>
      <c r="B11" s="52" t="s">
        <v>97</v>
      </c>
      <c r="C11" s="52" t="s">
        <v>52</v>
      </c>
      <c r="D11" s="27">
        <f t="shared" ref="D11:D20" si="0">SUM(G11:J11,M11:P11,S11:V11,Y11:AB11)</f>
        <v>18</v>
      </c>
      <c r="E11" s="27">
        <f t="shared" ref="E11:E20" si="1">SUM(L11,R11,X11,AD11)</f>
        <v>2</v>
      </c>
      <c r="F11" s="27" t="s">
        <v>50</v>
      </c>
      <c r="G11" s="28"/>
      <c r="H11" s="28"/>
      <c r="I11" s="28"/>
      <c r="J11" s="28"/>
      <c r="K11" s="28"/>
      <c r="L11" s="28"/>
      <c r="M11" s="27">
        <v>9</v>
      </c>
      <c r="N11" s="27">
        <v>9</v>
      </c>
      <c r="O11" s="27" t="s">
        <v>60</v>
      </c>
      <c r="P11" s="27"/>
      <c r="Q11" s="27" t="s">
        <v>50</v>
      </c>
      <c r="R11" s="27">
        <v>2</v>
      </c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/>
      <c r="AD11" s="34"/>
    </row>
    <row r="12" spans="1:30" ht="27.95" customHeight="1">
      <c r="A12" s="24" t="s">
        <v>21</v>
      </c>
      <c r="B12" s="52" t="s">
        <v>98</v>
      </c>
      <c r="C12" s="52" t="s">
        <v>58</v>
      </c>
      <c r="D12" s="27">
        <f t="shared" si="0"/>
        <v>18</v>
      </c>
      <c r="E12" s="27">
        <f t="shared" si="1"/>
        <v>2</v>
      </c>
      <c r="F12" s="27" t="s">
        <v>46</v>
      </c>
      <c r="G12" s="28"/>
      <c r="H12" s="28"/>
      <c r="I12" s="28"/>
      <c r="J12" s="28"/>
      <c r="K12" s="28"/>
      <c r="L12" s="28"/>
      <c r="M12" s="27" t="s">
        <v>60</v>
      </c>
      <c r="N12" s="27">
        <v>18</v>
      </c>
      <c r="O12" s="27" t="s">
        <v>60</v>
      </c>
      <c r="P12" s="27"/>
      <c r="Q12" s="27" t="s">
        <v>46</v>
      </c>
      <c r="R12" s="34">
        <v>2</v>
      </c>
      <c r="S12" s="28"/>
      <c r="T12" s="28"/>
      <c r="U12" s="28"/>
      <c r="V12" s="28"/>
      <c r="W12" s="28"/>
      <c r="X12" s="28"/>
      <c r="Y12" s="27"/>
      <c r="Z12" s="27"/>
      <c r="AA12" s="27"/>
      <c r="AB12" s="27"/>
      <c r="AC12" s="27"/>
      <c r="AD12" s="34"/>
    </row>
    <row r="13" spans="1:30" ht="27.95" customHeight="1">
      <c r="A13" s="24" t="s">
        <v>22</v>
      </c>
      <c r="B13" s="52" t="s">
        <v>173</v>
      </c>
      <c r="C13" s="52" t="s">
        <v>174</v>
      </c>
      <c r="D13" s="27">
        <f>SUM(G13:J13,M13:P13,S13:V13,Y13:AB13)</f>
        <v>18</v>
      </c>
      <c r="E13" s="27">
        <f>SUM(L13,R13,X13,AD13)</f>
        <v>2</v>
      </c>
      <c r="F13" s="27" t="s">
        <v>45</v>
      </c>
      <c r="G13" s="28"/>
      <c r="H13" s="28"/>
      <c r="I13" s="28"/>
      <c r="J13" s="28"/>
      <c r="K13" s="28"/>
      <c r="L13" s="28"/>
      <c r="M13" s="27">
        <v>9</v>
      </c>
      <c r="N13" s="27">
        <v>9</v>
      </c>
      <c r="O13" s="27"/>
      <c r="P13" s="27"/>
      <c r="Q13" s="27" t="s">
        <v>45</v>
      </c>
      <c r="R13" s="34">
        <v>2</v>
      </c>
      <c r="S13" s="28"/>
      <c r="T13" s="28"/>
      <c r="U13" s="28"/>
      <c r="V13" s="28"/>
      <c r="W13" s="28"/>
      <c r="X13" s="28"/>
      <c r="Y13" s="27"/>
      <c r="Z13" s="27"/>
      <c r="AA13" s="27"/>
      <c r="AB13" s="27"/>
      <c r="AC13" s="27"/>
      <c r="AD13" s="34"/>
    </row>
    <row r="14" spans="1:30" ht="28.5" customHeight="1">
      <c r="A14" s="24" t="s">
        <v>23</v>
      </c>
      <c r="B14" s="52" t="s">
        <v>99</v>
      </c>
      <c r="C14" s="52" t="s">
        <v>53</v>
      </c>
      <c r="D14" s="27">
        <f t="shared" si="0"/>
        <v>36</v>
      </c>
      <c r="E14" s="27">
        <f t="shared" si="1"/>
        <v>6</v>
      </c>
      <c r="F14" s="27" t="s">
        <v>50</v>
      </c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7"/>
      <c r="S14" s="28">
        <v>18</v>
      </c>
      <c r="T14" s="28">
        <v>18</v>
      </c>
      <c r="U14" s="28" t="s">
        <v>60</v>
      </c>
      <c r="V14" s="28"/>
      <c r="W14" s="28" t="s">
        <v>50</v>
      </c>
      <c r="X14" s="28">
        <v>6</v>
      </c>
      <c r="Y14" s="27"/>
      <c r="Z14" s="27"/>
      <c r="AA14" s="27"/>
      <c r="AB14" s="27"/>
      <c r="AC14" s="27"/>
      <c r="AD14" s="34"/>
    </row>
    <row r="15" spans="1:30" ht="27.95" customHeight="1">
      <c r="A15" s="24" t="s">
        <v>24</v>
      </c>
      <c r="B15" s="52" t="s">
        <v>100</v>
      </c>
      <c r="C15" s="52" t="s">
        <v>54</v>
      </c>
      <c r="D15" s="27">
        <f t="shared" si="0"/>
        <v>27</v>
      </c>
      <c r="E15" s="27">
        <f t="shared" si="1"/>
        <v>6</v>
      </c>
      <c r="F15" s="27" t="s">
        <v>50</v>
      </c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8">
        <v>9</v>
      </c>
      <c r="T15" s="28">
        <v>18</v>
      </c>
      <c r="U15" s="28" t="s">
        <v>60</v>
      </c>
      <c r="V15" s="28"/>
      <c r="W15" s="28" t="s">
        <v>50</v>
      </c>
      <c r="X15" s="28">
        <v>6</v>
      </c>
      <c r="Y15" s="27"/>
      <c r="Z15" s="27"/>
      <c r="AA15" s="27"/>
      <c r="AB15" s="27"/>
      <c r="AC15" s="27"/>
      <c r="AD15" s="34"/>
    </row>
    <row r="16" spans="1:30" ht="27.95" customHeight="1">
      <c r="A16" s="24" t="s">
        <v>25</v>
      </c>
      <c r="B16" s="42" t="s">
        <v>101</v>
      </c>
      <c r="C16" s="52" t="s">
        <v>55</v>
      </c>
      <c r="D16" s="27">
        <f t="shared" si="0"/>
        <v>18</v>
      </c>
      <c r="E16" s="27">
        <f t="shared" si="1"/>
        <v>3</v>
      </c>
      <c r="F16" s="27" t="s">
        <v>46</v>
      </c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8">
        <v>18</v>
      </c>
      <c r="T16" s="28"/>
      <c r="U16" s="28"/>
      <c r="V16" s="28"/>
      <c r="W16" s="28" t="s">
        <v>46</v>
      </c>
      <c r="X16" s="28">
        <v>3</v>
      </c>
      <c r="Y16" s="27"/>
      <c r="Z16" s="27"/>
      <c r="AA16" s="27"/>
      <c r="AB16" s="27"/>
      <c r="AC16" s="27"/>
      <c r="AD16" s="27"/>
    </row>
    <row r="17" spans="1:31" ht="32.450000000000003" customHeight="1">
      <c r="A17" s="24" t="s">
        <v>26</v>
      </c>
      <c r="B17" s="52" t="s">
        <v>102</v>
      </c>
      <c r="C17" s="52" t="s">
        <v>56</v>
      </c>
      <c r="D17" s="27">
        <f t="shared" si="0"/>
        <v>9</v>
      </c>
      <c r="E17" s="27">
        <f t="shared" si="1"/>
        <v>2</v>
      </c>
      <c r="F17" s="27" t="s">
        <v>46</v>
      </c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8" t="s">
        <v>60</v>
      </c>
      <c r="T17" s="28" t="s">
        <v>60</v>
      </c>
      <c r="U17" s="28">
        <v>9</v>
      </c>
      <c r="V17" s="28"/>
      <c r="W17" s="28" t="s">
        <v>46</v>
      </c>
      <c r="X17" s="28">
        <v>2</v>
      </c>
      <c r="Y17" s="27"/>
      <c r="Z17" s="27"/>
      <c r="AA17" s="27"/>
      <c r="AB17" s="27"/>
      <c r="AC17" s="27"/>
      <c r="AD17" s="27"/>
      <c r="AE17" s="10"/>
    </row>
    <row r="18" spans="1:31" ht="27.95" customHeight="1">
      <c r="A18" s="24" t="s">
        <v>27</v>
      </c>
      <c r="B18" s="42" t="s">
        <v>170</v>
      </c>
      <c r="C18" s="52" t="s">
        <v>171</v>
      </c>
      <c r="D18" s="27">
        <f>SUM(G18:J18,M18:P18,S18:V18,Y18:AB18)</f>
        <v>18</v>
      </c>
      <c r="E18" s="27">
        <f>SUM(L18,R18,X18,AD18)</f>
        <v>3</v>
      </c>
      <c r="F18" s="27" t="s">
        <v>45</v>
      </c>
      <c r="G18" s="28"/>
      <c r="H18" s="28"/>
      <c r="I18" s="28"/>
      <c r="J18" s="28"/>
      <c r="K18" s="28"/>
      <c r="L18" s="28"/>
      <c r="M18" s="27"/>
      <c r="N18" s="27"/>
      <c r="O18" s="27"/>
      <c r="P18" s="27"/>
      <c r="Q18" s="27"/>
      <c r="R18" s="27"/>
      <c r="S18" s="28">
        <v>9</v>
      </c>
      <c r="T18" s="28">
        <v>9</v>
      </c>
      <c r="U18" s="28"/>
      <c r="V18" s="28"/>
      <c r="W18" s="28" t="s">
        <v>45</v>
      </c>
      <c r="X18" s="28">
        <v>3</v>
      </c>
      <c r="Y18" s="27"/>
      <c r="Z18" s="27"/>
      <c r="AA18" s="27"/>
      <c r="AB18" s="27"/>
      <c r="AC18" s="38"/>
      <c r="AD18" s="34"/>
    </row>
    <row r="19" spans="1:31" ht="27.95" customHeight="1">
      <c r="A19" s="24" t="s">
        <v>28</v>
      </c>
      <c r="B19" s="52" t="s">
        <v>103</v>
      </c>
      <c r="C19" s="52" t="s">
        <v>57</v>
      </c>
      <c r="D19" s="27">
        <f t="shared" si="0"/>
        <v>27</v>
      </c>
      <c r="E19" s="27">
        <f t="shared" si="1"/>
        <v>6</v>
      </c>
      <c r="F19" s="27" t="s">
        <v>50</v>
      </c>
      <c r="G19" s="28"/>
      <c r="H19" s="28"/>
      <c r="I19" s="28"/>
      <c r="J19" s="28"/>
      <c r="K19" s="28"/>
      <c r="L19" s="28"/>
      <c r="M19" s="27"/>
      <c r="N19" s="27"/>
      <c r="O19" s="27"/>
      <c r="P19" s="27"/>
      <c r="Q19" s="27"/>
      <c r="R19" s="34"/>
      <c r="S19" s="28"/>
      <c r="T19" s="28"/>
      <c r="U19" s="28"/>
      <c r="V19" s="28"/>
      <c r="W19" s="28"/>
      <c r="X19" s="28"/>
      <c r="Y19" s="27">
        <v>9</v>
      </c>
      <c r="Z19" s="27">
        <v>18</v>
      </c>
      <c r="AA19" s="27" t="s">
        <v>60</v>
      </c>
      <c r="AB19" s="27"/>
      <c r="AC19" s="27" t="s">
        <v>50</v>
      </c>
      <c r="AD19" s="34">
        <v>6</v>
      </c>
    </row>
    <row r="20" spans="1:31" ht="27.95" customHeight="1">
      <c r="A20" s="24" t="s">
        <v>29</v>
      </c>
      <c r="B20" s="42" t="s">
        <v>104</v>
      </c>
      <c r="C20" s="52" t="s">
        <v>59</v>
      </c>
      <c r="D20" s="27">
        <f t="shared" si="0"/>
        <v>18</v>
      </c>
      <c r="E20" s="27">
        <f t="shared" si="1"/>
        <v>6</v>
      </c>
      <c r="F20" s="27" t="s">
        <v>45</v>
      </c>
      <c r="G20" s="28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7">
        <v>9</v>
      </c>
      <c r="Z20" s="27">
        <v>9</v>
      </c>
      <c r="AA20" s="27" t="s">
        <v>60</v>
      </c>
      <c r="AB20" s="27"/>
      <c r="AC20" s="38" t="s">
        <v>45</v>
      </c>
      <c r="AD20" s="34">
        <v>6</v>
      </c>
    </row>
    <row r="21" spans="1:31" ht="18.600000000000001" customHeight="1">
      <c r="A21" s="240" t="s">
        <v>230</v>
      </c>
      <c r="B21" s="264"/>
      <c r="C21" s="264"/>
      <c r="D21" s="39">
        <f>SUM(D8:D20)</f>
        <v>270</v>
      </c>
      <c r="E21" s="39">
        <f>SUM(E8:E20)</f>
        <v>44</v>
      </c>
      <c r="F21" s="39" t="s">
        <v>75</v>
      </c>
      <c r="G21" s="45">
        <f>SUM(G8:G20)</f>
        <v>27</v>
      </c>
      <c r="H21" s="45">
        <f>SUM(H8:H20)</f>
        <v>27</v>
      </c>
      <c r="I21" s="45">
        <f>SUM(I8:I20)</f>
        <v>0</v>
      </c>
      <c r="J21" s="45">
        <f>SUM(J8:J20)</f>
        <v>9</v>
      </c>
      <c r="K21" s="45" t="s">
        <v>75</v>
      </c>
      <c r="L21" s="45">
        <f>SUM(L8:L20)</f>
        <v>6</v>
      </c>
      <c r="M21" s="39">
        <f>SUM(M8:M20)</f>
        <v>18</v>
      </c>
      <c r="N21" s="39">
        <f>SUM(N8:N20)</f>
        <v>36</v>
      </c>
      <c r="O21" s="39">
        <f>SUM(O8:O20)</f>
        <v>0</v>
      </c>
      <c r="P21" s="39">
        <f>SUM(P8:P20)</f>
        <v>0</v>
      </c>
      <c r="Q21" s="39" t="s">
        <v>75</v>
      </c>
      <c r="R21" s="39">
        <f>SUM(R8:R20)</f>
        <v>6</v>
      </c>
      <c r="S21" s="45">
        <f>SUM(S8:S20)</f>
        <v>54</v>
      </c>
      <c r="T21" s="45">
        <f>SUM(T8:T20)</f>
        <v>45</v>
      </c>
      <c r="U21" s="45">
        <f>SUM(U8:U20)</f>
        <v>9</v>
      </c>
      <c r="V21" s="45">
        <f>SUM(V8:V20)</f>
        <v>0</v>
      </c>
      <c r="W21" s="45" t="s">
        <v>75</v>
      </c>
      <c r="X21" s="45">
        <f>SUM(X8:X20)</f>
        <v>20</v>
      </c>
      <c r="Y21" s="39">
        <f>SUM(Y8:Y20)</f>
        <v>18</v>
      </c>
      <c r="Z21" s="39">
        <f>SUM(Z8:Z20)</f>
        <v>27</v>
      </c>
      <c r="AA21" s="39">
        <f>SUM(AA8:AA20)</f>
        <v>0</v>
      </c>
      <c r="AB21" s="39">
        <f>SUM(AB11:AB20)</f>
        <v>0</v>
      </c>
      <c r="AC21" s="39" t="s">
        <v>75</v>
      </c>
      <c r="AD21" s="39">
        <f>SUM(AD8:AD20)</f>
        <v>12</v>
      </c>
    </row>
    <row r="22" spans="1:31" ht="18" customHeight="1">
      <c r="A22" s="265"/>
      <c r="B22" s="265"/>
      <c r="C22" s="265"/>
      <c r="D22" s="34"/>
      <c r="E22" s="34"/>
      <c r="F22" s="34"/>
      <c r="G22" s="268">
        <f>SUM(G21:J21)</f>
        <v>63</v>
      </c>
      <c r="H22" s="268"/>
      <c r="I22" s="268"/>
      <c r="J22" s="268"/>
      <c r="K22" s="50"/>
      <c r="L22" s="50"/>
      <c r="M22" s="269">
        <f>SUM(M21:P21)</f>
        <v>54</v>
      </c>
      <c r="N22" s="269"/>
      <c r="O22" s="269"/>
      <c r="P22" s="269"/>
      <c r="Q22" s="49"/>
      <c r="R22" s="49"/>
      <c r="S22" s="268">
        <f>SUM(S21:U21)</f>
        <v>108</v>
      </c>
      <c r="T22" s="268"/>
      <c r="U22" s="268"/>
      <c r="V22" s="268"/>
      <c r="W22" s="50"/>
      <c r="X22" s="50"/>
      <c r="Y22" s="269">
        <f>SUM(Y21:AA21)</f>
        <v>45</v>
      </c>
      <c r="Z22" s="269"/>
      <c r="AA22" s="269"/>
      <c r="AB22" s="269"/>
      <c r="AC22" s="49"/>
      <c r="AD22" s="49"/>
    </row>
    <row r="23" spans="1:31">
      <c r="G23" s="12"/>
      <c r="H23" s="12"/>
      <c r="I23" s="12"/>
      <c r="J23" s="12"/>
      <c r="M23" s="12"/>
      <c r="N23" s="12"/>
      <c r="O23" s="12"/>
      <c r="P23" s="12"/>
      <c r="S23" s="12"/>
      <c r="T23" s="12"/>
      <c r="U23" s="12"/>
      <c r="V23" s="12"/>
      <c r="Y23" s="12"/>
      <c r="Z23" s="12"/>
      <c r="AA23" s="12"/>
      <c r="AB23" s="12"/>
    </row>
    <row r="25" spans="1:31">
      <c r="A25" s="4" t="s">
        <v>125</v>
      </c>
      <c r="O25" s="4" t="s">
        <v>126</v>
      </c>
    </row>
    <row r="26" spans="1:31">
      <c r="O26" s="4" t="s">
        <v>127</v>
      </c>
      <c r="R26" s="4" t="s">
        <v>175</v>
      </c>
    </row>
    <row r="27" spans="1:31">
      <c r="O27" s="4" t="s">
        <v>241</v>
      </c>
      <c r="T27" s="4" t="s">
        <v>239</v>
      </c>
    </row>
  </sheetData>
  <mergeCells count="30">
    <mergeCell ref="Y22:AB22"/>
    <mergeCell ref="S22:V22"/>
    <mergeCell ref="S5:X5"/>
    <mergeCell ref="AD6:AD7"/>
    <mergeCell ref="AC6:AC7"/>
    <mergeCell ref="Y5:AD5"/>
    <mergeCell ref="S6:V6"/>
    <mergeCell ref="Y6:AB6"/>
    <mergeCell ref="G22:J22"/>
    <mergeCell ref="M22:P22"/>
    <mergeCell ref="E5:E7"/>
    <mergeCell ref="X6:X7"/>
    <mergeCell ref="W6:W7"/>
    <mergeCell ref="G5:L5"/>
    <mergeCell ref="G6:J6"/>
    <mergeCell ref="M6:P6"/>
    <mergeCell ref="D5:D7"/>
    <mergeCell ref="M5:R5"/>
    <mergeCell ref="Q6:Q7"/>
    <mergeCell ref="F5:F7"/>
    <mergeCell ref="K6:K7"/>
    <mergeCell ref="L6:L7"/>
    <mergeCell ref="R6:R7"/>
    <mergeCell ref="A21:C22"/>
    <mergeCell ref="A2:B2"/>
    <mergeCell ref="A3:B3"/>
    <mergeCell ref="A4:B4"/>
    <mergeCell ref="A5:A7"/>
    <mergeCell ref="B5:B7"/>
    <mergeCell ref="C5:C7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rstPageNumber="5" fitToHeight="0" orientation="landscape" r:id="rId1"/>
  <headerFooter alignWithMargins="0">
    <oddHeader xml:space="preserve">&amp;C&amp;"Arial,Pogrubiony"&amp;12P L A N   S T U D I Ó W   N I E S T A C J O N A R N Y C H&amp;R&amp;"Arial,Kursywa"&amp;12Rekrutacja w roku akademickim 2018/2019&amp;10
</oddHeader>
  </headerFooter>
  <ignoredErrors>
    <ignoredError sqref="D8: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topLeftCell="A7" zoomScaleNormal="100" zoomScaleSheetLayoutView="90" zoomScalePageLayoutView="80" workbookViewId="0">
      <selection activeCell="G43" sqref="G43:G45"/>
    </sheetView>
  </sheetViews>
  <sheetFormatPr defaultRowHeight="11.25"/>
  <cols>
    <col min="1" max="1" width="4.7109375" style="4" customWidth="1"/>
    <col min="2" max="2" width="21.85546875" style="4" customWidth="1"/>
    <col min="3" max="3" width="40.85546875" style="4" customWidth="1"/>
    <col min="4" max="4" width="7.42578125" style="4" customWidth="1"/>
    <col min="5" max="5" width="4.7109375" style="4" customWidth="1"/>
    <col min="6" max="6" width="7.7109375" style="4" customWidth="1"/>
    <col min="7" max="10" width="4.28515625" style="4" customWidth="1"/>
    <col min="11" max="11" width="7.7109375" style="4" customWidth="1"/>
    <col min="12" max="12" width="6.42578125" style="4" customWidth="1"/>
    <col min="13" max="16" width="4.28515625" style="4" customWidth="1"/>
    <col min="17" max="17" width="7.7109375" style="4" customWidth="1"/>
    <col min="18" max="18" width="6.42578125" style="4" customWidth="1"/>
    <col min="19" max="22" width="4.28515625" style="4" customWidth="1"/>
    <col min="23" max="23" width="7.7109375" style="4" customWidth="1"/>
    <col min="24" max="24" width="6.42578125" style="4" customWidth="1"/>
    <col min="25" max="28" width="4.28515625" style="4" customWidth="1"/>
    <col min="29" max="29" width="7.7109375" style="4" customWidth="1"/>
    <col min="30" max="30" width="6.42578125" style="4" customWidth="1"/>
    <col min="31" max="31" width="7" style="4" customWidth="1"/>
    <col min="32" max="32" width="6.28515625" style="4" customWidth="1"/>
    <col min="33" max="16384" width="9.140625" style="4"/>
  </cols>
  <sheetData>
    <row r="1" spans="1:34" ht="15.75">
      <c r="A1" s="1" t="s">
        <v>258</v>
      </c>
      <c r="B1" s="1"/>
      <c r="C1" s="55"/>
      <c r="D1" s="6"/>
      <c r="E1" s="6"/>
      <c r="F1" s="6"/>
      <c r="G1" s="6"/>
      <c r="H1" s="6"/>
      <c r="I1" s="6"/>
      <c r="V1" s="6"/>
      <c r="W1" s="6"/>
      <c r="X1" s="6"/>
      <c r="Y1" s="6"/>
      <c r="Z1" s="6"/>
      <c r="AA1" s="6"/>
      <c r="AB1" s="6"/>
      <c r="AC1" s="6"/>
      <c r="AD1" s="6"/>
    </row>
    <row r="2" spans="1:34" ht="12.75">
      <c r="A2" s="196" t="s">
        <v>0</v>
      </c>
      <c r="B2" s="196"/>
      <c r="C2" s="2" t="s">
        <v>1</v>
      </c>
      <c r="D2" s="7"/>
      <c r="E2" s="8"/>
      <c r="F2" s="8"/>
    </row>
    <row r="3" spans="1:34" ht="12.75">
      <c r="A3" s="196" t="s">
        <v>31</v>
      </c>
      <c r="B3" s="196"/>
      <c r="C3" s="2" t="s">
        <v>246</v>
      </c>
    </row>
    <row r="4" spans="1:34" ht="20.100000000000001" customHeight="1">
      <c r="A4" s="197" t="s">
        <v>2</v>
      </c>
      <c r="B4" s="197"/>
      <c r="C4" s="2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4" ht="17.100000000000001" customHeight="1">
      <c r="A5" s="189" t="s">
        <v>3</v>
      </c>
      <c r="B5" s="195" t="s">
        <v>4</v>
      </c>
      <c r="C5" s="189" t="s">
        <v>5</v>
      </c>
      <c r="D5" s="189" t="s">
        <v>11</v>
      </c>
      <c r="E5" s="267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4" ht="12.95" customHeight="1">
      <c r="A6" s="189"/>
      <c r="B6" s="195"/>
      <c r="C6" s="189"/>
      <c r="D6" s="189"/>
      <c r="E6" s="267"/>
      <c r="F6" s="189"/>
      <c r="G6" s="201" t="s">
        <v>10</v>
      </c>
      <c r="H6" s="201"/>
      <c r="I6" s="201"/>
      <c r="J6" s="270"/>
      <c r="K6" s="201" t="s">
        <v>13</v>
      </c>
      <c r="L6" s="266" t="s">
        <v>12</v>
      </c>
      <c r="M6" s="189" t="s">
        <v>10</v>
      </c>
      <c r="N6" s="189"/>
      <c r="O6" s="189"/>
      <c r="P6" s="271"/>
      <c r="Q6" s="189" t="s">
        <v>13</v>
      </c>
      <c r="R6" s="267" t="s">
        <v>12</v>
      </c>
      <c r="S6" s="201" t="s">
        <v>10</v>
      </c>
      <c r="T6" s="201"/>
      <c r="U6" s="201"/>
      <c r="V6" s="270"/>
      <c r="W6" s="201" t="s">
        <v>13</v>
      </c>
      <c r="X6" s="266" t="s">
        <v>12</v>
      </c>
      <c r="Y6" s="189" t="s">
        <v>10</v>
      </c>
      <c r="Z6" s="189"/>
      <c r="AA6" s="189"/>
      <c r="AB6" s="271"/>
      <c r="AC6" s="189" t="s">
        <v>13</v>
      </c>
      <c r="AD6" s="267" t="s">
        <v>12</v>
      </c>
    </row>
    <row r="7" spans="1:34" ht="26.1" customHeight="1">
      <c r="A7" s="189"/>
      <c r="B7" s="195"/>
      <c r="C7" s="189"/>
      <c r="D7" s="189"/>
      <c r="E7" s="267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266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267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266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267"/>
    </row>
    <row r="8" spans="1:34" ht="21" customHeight="1">
      <c r="A8" s="24" t="s">
        <v>16</v>
      </c>
      <c r="B8" s="64" t="s">
        <v>106</v>
      </c>
      <c r="C8" s="109" t="s">
        <v>61</v>
      </c>
      <c r="D8" s="27">
        <f t="shared" ref="D8:D23" si="0">SUM(G8:J8,M8:P8,S8:V8,Y8:AB8)</f>
        <v>27</v>
      </c>
      <c r="E8" s="27">
        <f t="shared" ref="E8:E23" si="1">SUM(L8,R8,X8,AD8)</f>
        <v>3</v>
      </c>
      <c r="F8" s="27" t="s">
        <v>50</v>
      </c>
      <c r="G8" s="28">
        <v>9</v>
      </c>
      <c r="H8" s="28">
        <v>18</v>
      </c>
      <c r="I8" s="28"/>
      <c r="J8" s="28"/>
      <c r="K8" s="28" t="s">
        <v>50</v>
      </c>
      <c r="L8" s="28">
        <v>3</v>
      </c>
      <c r="M8" s="27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7"/>
      <c r="Z8" s="27"/>
      <c r="AA8" s="27"/>
      <c r="AB8" s="27"/>
      <c r="AC8" s="27"/>
      <c r="AD8" s="33"/>
    </row>
    <row r="9" spans="1:34" ht="25.5">
      <c r="A9" s="24" t="s">
        <v>17</v>
      </c>
      <c r="B9" s="42" t="s">
        <v>169</v>
      </c>
      <c r="C9" s="26" t="s">
        <v>168</v>
      </c>
      <c r="D9" s="27">
        <f>SUM(G9:J9,M9:P9,S9:V9,Y9:AB9)</f>
        <v>18</v>
      </c>
      <c r="E9" s="27">
        <f>SUM(L9,R9,X9,AD9)</f>
        <v>2</v>
      </c>
      <c r="F9" s="27" t="s">
        <v>45</v>
      </c>
      <c r="G9" s="28">
        <v>9</v>
      </c>
      <c r="H9" s="28"/>
      <c r="I9" s="28"/>
      <c r="J9" s="28">
        <v>9</v>
      </c>
      <c r="K9" s="28" t="s">
        <v>45</v>
      </c>
      <c r="L9" s="28">
        <v>2</v>
      </c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7"/>
      <c r="Z9" s="27"/>
      <c r="AA9" s="27"/>
      <c r="AB9" s="27"/>
      <c r="AC9" s="27"/>
      <c r="AD9" s="34"/>
    </row>
    <row r="10" spans="1:34" ht="25.5">
      <c r="A10" s="24" t="s">
        <v>18</v>
      </c>
      <c r="B10" s="47" t="s">
        <v>105</v>
      </c>
      <c r="C10" s="109" t="s">
        <v>242</v>
      </c>
      <c r="D10" s="27">
        <f>SUM(G10:J10,M10:P10,S10:V10,Y10:AB10)</f>
        <v>18</v>
      </c>
      <c r="E10" s="27">
        <f>SUM(L10,R10,X10,AD10)</f>
        <v>1</v>
      </c>
      <c r="F10" s="27" t="s">
        <v>46</v>
      </c>
      <c r="G10" s="28"/>
      <c r="H10" s="28">
        <v>18</v>
      </c>
      <c r="I10" s="28"/>
      <c r="J10" s="28"/>
      <c r="K10" s="28" t="s">
        <v>46</v>
      </c>
      <c r="L10" s="28">
        <v>1</v>
      </c>
      <c r="M10" s="27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7"/>
      <c r="Z10" s="27"/>
      <c r="AA10" s="27"/>
      <c r="AB10" s="27"/>
      <c r="AC10" s="27"/>
      <c r="AD10" s="33"/>
    </row>
    <row r="11" spans="1:34" ht="21" customHeight="1">
      <c r="A11" s="24" t="s">
        <v>20</v>
      </c>
      <c r="B11" s="42" t="s">
        <v>107</v>
      </c>
      <c r="C11" s="26" t="s">
        <v>62</v>
      </c>
      <c r="D11" s="27">
        <f t="shared" si="0"/>
        <v>18</v>
      </c>
      <c r="E11" s="27">
        <f t="shared" si="1"/>
        <v>3</v>
      </c>
      <c r="F11" s="27" t="s">
        <v>50</v>
      </c>
      <c r="G11" s="28"/>
      <c r="H11" s="28"/>
      <c r="I11" s="28"/>
      <c r="J11" s="28"/>
      <c r="K11" s="28"/>
      <c r="L11" s="28"/>
      <c r="M11" s="27">
        <v>9</v>
      </c>
      <c r="N11" s="27">
        <v>9</v>
      </c>
      <c r="O11" s="27"/>
      <c r="P11" s="27"/>
      <c r="Q11" s="27" t="s">
        <v>50</v>
      </c>
      <c r="R11" s="27">
        <v>3</v>
      </c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/>
      <c r="AD11" s="33"/>
    </row>
    <row r="12" spans="1:34" ht="21" customHeight="1">
      <c r="A12" s="24" t="s">
        <v>21</v>
      </c>
      <c r="B12" s="42" t="s">
        <v>96</v>
      </c>
      <c r="C12" s="26" t="s">
        <v>49</v>
      </c>
      <c r="D12" s="27">
        <f t="shared" si="0"/>
        <v>9</v>
      </c>
      <c r="E12" s="27">
        <f t="shared" si="1"/>
        <v>2</v>
      </c>
      <c r="F12" s="27" t="s">
        <v>46</v>
      </c>
      <c r="G12" s="28"/>
      <c r="H12" s="28"/>
      <c r="I12" s="28"/>
      <c r="J12" s="28"/>
      <c r="K12" s="28"/>
      <c r="L12" s="28"/>
      <c r="M12" s="27"/>
      <c r="N12" s="27">
        <v>9</v>
      </c>
      <c r="O12" s="27"/>
      <c r="P12" s="27"/>
      <c r="Q12" s="27" t="s">
        <v>46</v>
      </c>
      <c r="R12" s="27">
        <v>2</v>
      </c>
      <c r="S12" s="28"/>
      <c r="T12" s="28"/>
      <c r="U12" s="28"/>
      <c r="V12" s="28"/>
      <c r="W12" s="28"/>
      <c r="X12" s="28"/>
      <c r="Y12" s="27"/>
      <c r="Z12" s="27"/>
      <c r="AA12" s="27"/>
      <c r="AB12" s="27"/>
      <c r="AC12" s="27"/>
      <c r="AD12" s="33"/>
    </row>
    <row r="13" spans="1:34" ht="21" customHeight="1">
      <c r="A13" s="24" t="s">
        <v>22</v>
      </c>
      <c r="B13" s="42" t="s">
        <v>108</v>
      </c>
      <c r="C13" s="26" t="s">
        <v>63</v>
      </c>
      <c r="D13" s="27">
        <f t="shared" si="0"/>
        <v>18</v>
      </c>
      <c r="E13" s="27">
        <f t="shared" si="1"/>
        <v>3</v>
      </c>
      <c r="F13" s="27" t="s">
        <v>45</v>
      </c>
      <c r="G13" s="28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8">
        <v>9</v>
      </c>
      <c r="T13" s="28">
        <v>9</v>
      </c>
      <c r="U13" s="28"/>
      <c r="V13" s="28"/>
      <c r="W13" s="28" t="s">
        <v>45</v>
      </c>
      <c r="X13" s="28">
        <v>3</v>
      </c>
      <c r="Y13" s="27"/>
      <c r="Z13" s="27"/>
      <c r="AA13" s="27"/>
      <c r="AB13" s="27"/>
      <c r="AC13" s="27"/>
      <c r="AD13" s="33"/>
    </row>
    <row r="14" spans="1:34" ht="21" customHeight="1">
      <c r="A14" s="24" t="s">
        <v>23</v>
      </c>
      <c r="B14" s="42" t="s">
        <v>109</v>
      </c>
      <c r="C14" s="26" t="s">
        <v>64</v>
      </c>
      <c r="D14" s="27">
        <f t="shared" si="0"/>
        <v>9</v>
      </c>
      <c r="E14" s="27">
        <f t="shared" si="1"/>
        <v>1</v>
      </c>
      <c r="F14" s="27" t="s">
        <v>46</v>
      </c>
      <c r="G14" s="28"/>
      <c r="H14" s="28"/>
      <c r="I14" s="28"/>
      <c r="J14" s="28"/>
      <c r="K14" s="28"/>
      <c r="L14" s="28"/>
      <c r="M14" s="27"/>
      <c r="N14" s="27">
        <v>9</v>
      </c>
      <c r="O14" s="27"/>
      <c r="P14" s="27"/>
      <c r="Q14" s="27" t="s">
        <v>46</v>
      </c>
      <c r="R14" s="27">
        <v>1</v>
      </c>
      <c r="S14" s="28"/>
      <c r="T14" s="28"/>
      <c r="U14" s="28"/>
      <c r="V14" s="28"/>
      <c r="W14" s="28"/>
      <c r="X14" s="28"/>
      <c r="Y14" s="27"/>
      <c r="Z14" s="27"/>
      <c r="AA14" s="27"/>
      <c r="AB14" s="27"/>
      <c r="AC14" s="27"/>
      <c r="AD14" s="33"/>
    </row>
    <row r="15" spans="1:34" ht="21" customHeight="1">
      <c r="A15" s="24" t="s">
        <v>24</v>
      </c>
      <c r="B15" s="42" t="s">
        <v>110</v>
      </c>
      <c r="C15" s="26" t="s">
        <v>68</v>
      </c>
      <c r="D15" s="27">
        <f t="shared" si="0"/>
        <v>18</v>
      </c>
      <c r="E15" s="27">
        <f t="shared" si="1"/>
        <v>3</v>
      </c>
      <c r="F15" s="27" t="s">
        <v>45</v>
      </c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8">
        <v>9</v>
      </c>
      <c r="T15" s="28">
        <v>9</v>
      </c>
      <c r="U15" s="28"/>
      <c r="V15" s="28"/>
      <c r="W15" s="28" t="s">
        <v>45</v>
      </c>
      <c r="X15" s="28">
        <v>3</v>
      </c>
      <c r="Y15" s="27"/>
      <c r="Z15" s="27"/>
      <c r="AA15" s="27"/>
      <c r="AB15" s="27"/>
      <c r="AC15" s="27"/>
      <c r="AD15" s="53"/>
    </row>
    <row r="16" spans="1:34" ht="21" customHeight="1">
      <c r="A16" s="24" t="s">
        <v>25</v>
      </c>
      <c r="B16" s="42" t="s">
        <v>111</v>
      </c>
      <c r="C16" s="26" t="s">
        <v>161</v>
      </c>
      <c r="D16" s="27">
        <f t="shared" si="0"/>
        <v>18</v>
      </c>
      <c r="E16" s="27">
        <f t="shared" si="1"/>
        <v>3</v>
      </c>
      <c r="F16" s="27" t="s">
        <v>45</v>
      </c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8">
        <v>9</v>
      </c>
      <c r="T16" s="28">
        <v>9</v>
      </c>
      <c r="U16" s="28"/>
      <c r="V16" s="28"/>
      <c r="W16" s="28" t="s">
        <v>45</v>
      </c>
      <c r="X16" s="28">
        <v>3</v>
      </c>
      <c r="Y16" s="27"/>
      <c r="Z16" s="27"/>
      <c r="AA16" s="27"/>
      <c r="AB16" s="27"/>
      <c r="AC16" s="27"/>
      <c r="AD16" s="33"/>
      <c r="AH16" s="10"/>
    </row>
    <row r="17" spans="1:30" ht="21" customHeight="1">
      <c r="A17" s="24" t="s">
        <v>26</v>
      </c>
      <c r="B17" s="42" t="s">
        <v>112</v>
      </c>
      <c r="C17" s="26" t="s">
        <v>66</v>
      </c>
      <c r="D17" s="27">
        <f t="shared" si="0"/>
        <v>27</v>
      </c>
      <c r="E17" s="27">
        <f t="shared" si="1"/>
        <v>5</v>
      </c>
      <c r="F17" s="27" t="s">
        <v>50</v>
      </c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8">
        <v>9</v>
      </c>
      <c r="T17" s="28">
        <v>18</v>
      </c>
      <c r="U17" s="28"/>
      <c r="V17" s="28"/>
      <c r="W17" s="28" t="s">
        <v>50</v>
      </c>
      <c r="X17" s="28">
        <v>5</v>
      </c>
      <c r="Y17" s="27"/>
      <c r="Z17" s="27"/>
      <c r="AA17" s="27"/>
      <c r="AB17" s="27"/>
      <c r="AC17" s="27"/>
      <c r="AD17" s="33"/>
    </row>
    <row r="18" spans="1:30" ht="21" customHeight="1">
      <c r="A18" s="24" t="s">
        <v>27</v>
      </c>
      <c r="B18" s="66" t="s">
        <v>162</v>
      </c>
      <c r="C18" s="26" t="s">
        <v>163</v>
      </c>
      <c r="D18" s="27">
        <f>SUM(G18:J18,M18:P18,S18:V18,Y18:AB18)</f>
        <v>18</v>
      </c>
      <c r="E18" s="27">
        <f>SUM(L18,R18,X18,AD18)</f>
        <v>3</v>
      </c>
      <c r="F18" s="27" t="s">
        <v>45</v>
      </c>
      <c r="G18" s="28"/>
      <c r="H18" s="28"/>
      <c r="I18" s="28"/>
      <c r="J18" s="28"/>
      <c r="K18" s="28"/>
      <c r="L18" s="28"/>
      <c r="M18" s="27"/>
      <c r="N18" s="27"/>
      <c r="O18" s="27"/>
      <c r="P18" s="27"/>
      <c r="Q18" s="27"/>
      <c r="R18" s="27"/>
      <c r="S18" s="28">
        <v>9</v>
      </c>
      <c r="T18" s="28">
        <v>9</v>
      </c>
      <c r="U18" s="28"/>
      <c r="V18" s="28"/>
      <c r="W18" s="28" t="s">
        <v>45</v>
      </c>
      <c r="X18" s="28">
        <v>3</v>
      </c>
      <c r="Y18" s="27"/>
      <c r="Z18" s="27"/>
      <c r="AA18" s="27"/>
      <c r="AB18" s="27"/>
      <c r="AC18" s="27"/>
      <c r="AD18" s="34"/>
    </row>
    <row r="19" spans="1:30" ht="21" customHeight="1">
      <c r="A19" s="24" t="s">
        <v>28</v>
      </c>
      <c r="B19" s="42" t="s">
        <v>165</v>
      </c>
      <c r="C19" s="26" t="s">
        <v>166</v>
      </c>
      <c r="D19" s="27">
        <f>SUM(G19:J19,M19:P19,S19:V19,Y19:AB19)</f>
        <v>18</v>
      </c>
      <c r="E19" s="27">
        <f>SUM(L19,R19,X19,AD19)</f>
        <v>3</v>
      </c>
      <c r="F19" s="27" t="s">
        <v>250</v>
      </c>
      <c r="G19" s="28"/>
      <c r="H19" s="28"/>
      <c r="I19" s="28"/>
      <c r="J19" s="28"/>
      <c r="K19" s="28"/>
      <c r="L19" s="28"/>
      <c r="M19" s="27"/>
      <c r="N19" s="27"/>
      <c r="O19" s="27"/>
      <c r="P19" s="27"/>
      <c r="Q19" s="27"/>
      <c r="R19" s="27"/>
      <c r="S19" s="28">
        <v>9</v>
      </c>
      <c r="T19" s="28">
        <v>9</v>
      </c>
      <c r="U19" s="28"/>
      <c r="V19" s="28"/>
      <c r="W19" s="28" t="s">
        <v>45</v>
      </c>
      <c r="X19" s="28">
        <v>3</v>
      </c>
      <c r="Y19" s="27"/>
      <c r="Z19" s="27"/>
      <c r="AA19" s="27"/>
      <c r="AB19" s="27"/>
      <c r="AC19" s="27"/>
      <c r="AD19" s="34"/>
    </row>
    <row r="20" spans="1:30" ht="21" customHeight="1">
      <c r="A20" s="24" t="s">
        <v>29</v>
      </c>
      <c r="B20" s="42" t="s">
        <v>113</v>
      </c>
      <c r="C20" s="26" t="s">
        <v>67</v>
      </c>
      <c r="D20" s="27">
        <f t="shared" si="0"/>
        <v>18</v>
      </c>
      <c r="E20" s="27">
        <f t="shared" si="1"/>
        <v>4</v>
      </c>
      <c r="F20" s="27" t="s">
        <v>45</v>
      </c>
      <c r="G20" s="28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7">
        <v>9</v>
      </c>
      <c r="Z20" s="27">
        <v>9</v>
      </c>
      <c r="AA20" s="27"/>
      <c r="AB20" s="27"/>
      <c r="AC20" s="27" t="s">
        <v>45</v>
      </c>
      <c r="AD20" s="34">
        <v>4</v>
      </c>
    </row>
    <row r="21" spans="1:30" ht="21" customHeight="1">
      <c r="A21" s="24" t="s">
        <v>132</v>
      </c>
      <c r="B21" s="42" t="s">
        <v>114</v>
      </c>
      <c r="C21" s="26" t="s">
        <v>65</v>
      </c>
      <c r="D21" s="27">
        <f t="shared" si="0"/>
        <v>18</v>
      </c>
      <c r="E21" s="27">
        <f t="shared" si="1"/>
        <v>4</v>
      </c>
      <c r="F21" s="27" t="s">
        <v>50</v>
      </c>
      <c r="G21" s="28"/>
      <c r="H21" s="28"/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7">
        <v>9</v>
      </c>
      <c r="Z21" s="27">
        <v>9</v>
      </c>
      <c r="AA21" s="27"/>
      <c r="AB21" s="27"/>
      <c r="AC21" s="27" t="s">
        <v>50</v>
      </c>
      <c r="AD21" s="33">
        <v>4</v>
      </c>
    </row>
    <row r="22" spans="1:30" ht="21" customHeight="1">
      <c r="A22" s="24" t="s">
        <v>202</v>
      </c>
      <c r="B22" s="42" t="s">
        <v>115</v>
      </c>
      <c r="C22" s="26" t="s">
        <v>69</v>
      </c>
      <c r="D22" s="27">
        <f t="shared" si="0"/>
        <v>9</v>
      </c>
      <c r="E22" s="27">
        <f t="shared" si="1"/>
        <v>2</v>
      </c>
      <c r="F22" s="27" t="s">
        <v>46</v>
      </c>
      <c r="G22" s="28"/>
      <c r="H22" s="28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27"/>
      <c r="Z22" s="27">
        <v>9</v>
      </c>
      <c r="AA22" s="27"/>
      <c r="AB22" s="27"/>
      <c r="AC22" s="27" t="s">
        <v>46</v>
      </c>
      <c r="AD22" s="34">
        <v>2</v>
      </c>
    </row>
    <row r="23" spans="1:30" ht="21" customHeight="1">
      <c r="A23" s="24" t="s">
        <v>164</v>
      </c>
      <c r="B23" s="42" t="s">
        <v>116</v>
      </c>
      <c r="C23" s="26" t="s">
        <v>70</v>
      </c>
      <c r="D23" s="27">
        <f t="shared" si="0"/>
        <v>9</v>
      </c>
      <c r="E23" s="27">
        <f t="shared" si="1"/>
        <v>2</v>
      </c>
      <c r="F23" s="27" t="s">
        <v>46</v>
      </c>
      <c r="G23" s="28"/>
      <c r="H23" s="28"/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27"/>
      <c r="Z23" s="27">
        <v>9</v>
      </c>
      <c r="AA23" s="27"/>
      <c r="AB23" s="27"/>
      <c r="AC23" s="27" t="s">
        <v>46</v>
      </c>
      <c r="AD23" s="34">
        <v>2</v>
      </c>
    </row>
    <row r="24" spans="1:30" ht="12.75">
      <c r="A24" s="240" t="s">
        <v>230</v>
      </c>
      <c r="B24" s="240"/>
      <c r="C24" s="240"/>
      <c r="D24" s="54">
        <f>SUM(D8:D23)</f>
        <v>270</v>
      </c>
      <c r="E24" s="54">
        <f>SUM(E8:E23)</f>
        <v>44</v>
      </c>
      <c r="F24" s="54" t="s">
        <v>75</v>
      </c>
      <c r="G24" s="65">
        <f>SUM(G8:G23)</f>
        <v>18</v>
      </c>
      <c r="H24" s="65">
        <f>SUM(H8:H23)</f>
        <v>36</v>
      </c>
      <c r="I24" s="65">
        <f>SUM(I8:I23)</f>
        <v>0</v>
      </c>
      <c r="J24" s="65">
        <f>SUM(J8:J23)</f>
        <v>9</v>
      </c>
      <c r="K24" s="65" t="s">
        <v>75</v>
      </c>
      <c r="L24" s="65">
        <f>SUM(L8:L23)</f>
        <v>6</v>
      </c>
      <c r="M24" s="54">
        <f>SUM(M8:M23)</f>
        <v>9</v>
      </c>
      <c r="N24" s="54">
        <f>SUM(N8:N23)</f>
        <v>27</v>
      </c>
      <c r="O24" s="54">
        <f>SUM(O8:O23)</f>
        <v>0</v>
      </c>
      <c r="P24" s="54">
        <f>SUM(P8:P23)</f>
        <v>0</v>
      </c>
      <c r="Q24" s="54" t="s">
        <v>75</v>
      </c>
      <c r="R24" s="54">
        <f>SUM(R8:R23)</f>
        <v>6</v>
      </c>
      <c r="S24" s="65">
        <f>SUM(S8:S23)</f>
        <v>54</v>
      </c>
      <c r="T24" s="65">
        <f>SUM(T8:T23)</f>
        <v>63</v>
      </c>
      <c r="U24" s="65">
        <f>SUM(U8:U23)</f>
        <v>0</v>
      </c>
      <c r="V24" s="65">
        <f>SUM(V8:V23)</f>
        <v>0</v>
      </c>
      <c r="W24" s="65" t="s">
        <v>75</v>
      </c>
      <c r="X24" s="65">
        <f>SUM(X8:X23)</f>
        <v>20</v>
      </c>
      <c r="Y24" s="54">
        <f>SUM(Y8:Y23)</f>
        <v>18</v>
      </c>
      <c r="Z24" s="54">
        <f>SUM(Z8:Z23)</f>
        <v>36</v>
      </c>
      <c r="AA24" s="54">
        <f>SUM(AA8:AA23)</f>
        <v>0</v>
      </c>
      <c r="AB24" s="54">
        <f>SUM(AB8:AB23)</f>
        <v>0</v>
      </c>
      <c r="AC24" s="54" t="s">
        <v>75</v>
      </c>
      <c r="AD24" s="54">
        <f>SUM(AD8:AD23)</f>
        <v>12</v>
      </c>
    </row>
    <row r="25" spans="1:30" ht="12.75">
      <c r="A25" s="272"/>
      <c r="B25" s="272"/>
      <c r="C25" s="272"/>
      <c r="D25" s="107"/>
      <c r="E25" s="107"/>
      <c r="F25" s="107"/>
      <c r="G25" s="268">
        <f>SUM(G24:J24)</f>
        <v>63</v>
      </c>
      <c r="H25" s="268"/>
      <c r="I25" s="268"/>
      <c r="J25" s="268"/>
      <c r="K25" s="46"/>
      <c r="L25" s="46"/>
      <c r="M25" s="269">
        <f>SUM(M24:P24)</f>
        <v>36</v>
      </c>
      <c r="N25" s="269"/>
      <c r="O25" s="269"/>
      <c r="P25" s="269"/>
      <c r="Q25" s="34"/>
      <c r="R25" s="34"/>
      <c r="S25" s="268">
        <f>SUM(S24:V24)</f>
        <v>117</v>
      </c>
      <c r="T25" s="268"/>
      <c r="U25" s="268"/>
      <c r="V25" s="268"/>
      <c r="W25" s="46"/>
      <c r="X25" s="46"/>
      <c r="Y25" s="269">
        <f>SUM(Y24:AB24)</f>
        <v>54</v>
      </c>
      <c r="Z25" s="269"/>
      <c r="AA25" s="269"/>
      <c r="AB25" s="269"/>
      <c r="AC25" s="34"/>
      <c r="AD25" s="34"/>
    </row>
    <row r="26" spans="1:30">
      <c r="B26" s="4" t="s">
        <v>243</v>
      </c>
      <c r="G26" s="13"/>
      <c r="H26" s="13"/>
      <c r="I26" s="13"/>
      <c r="J26" s="13"/>
      <c r="M26" s="13"/>
      <c r="N26" s="13"/>
      <c r="O26" s="13"/>
      <c r="P26" s="13"/>
      <c r="S26" s="13"/>
      <c r="T26" s="13"/>
      <c r="U26" s="13"/>
      <c r="V26" s="13"/>
      <c r="Y26" s="13"/>
      <c r="Z26" s="13"/>
      <c r="AA26" s="13"/>
      <c r="AB26" s="13"/>
    </row>
    <row r="27" spans="1:30">
      <c r="G27" s="13"/>
      <c r="H27" s="13"/>
      <c r="I27" s="13"/>
      <c r="J27" s="13"/>
      <c r="M27" s="13"/>
      <c r="N27" s="13"/>
      <c r="O27" s="13"/>
      <c r="P27" s="13"/>
      <c r="S27" s="13"/>
      <c r="T27" s="13"/>
      <c r="U27" s="13"/>
      <c r="V27" s="13"/>
      <c r="Y27" s="13"/>
      <c r="Z27" s="13"/>
      <c r="AA27" s="13"/>
      <c r="AB27" s="13"/>
    </row>
    <row r="29" spans="1:30">
      <c r="A29" s="4" t="s">
        <v>125</v>
      </c>
      <c r="P29" s="4" t="s">
        <v>126</v>
      </c>
    </row>
    <row r="30" spans="1:30" ht="12">
      <c r="C30" s="18"/>
      <c r="P30" s="4" t="s">
        <v>127</v>
      </c>
    </row>
    <row r="31" spans="1:30">
      <c r="A31" s="11"/>
      <c r="B31" s="11"/>
      <c r="C31" s="11"/>
      <c r="D31" s="11"/>
      <c r="E31" s="11"/>
      <c r="F31" s="11"/>
      <c r="G31" s="11"/>
      <c r="H31" s="11"/>
      <c r="I31" s="11"/>
      <c r="K31" s="11"/>
      <c r="L31" s="11"/>
      <c r="M31" s="11"/>
      <c r="N31" s="11"/>
      <c r="O31" s="11"/>
      <c r="P31" s="11" t="s">
        <v>129</v>
      </c>
    </row>
  </sheetData>
  <mergeCells count="30">
    <mergeCell ref="D5:D7"/>
    <mergeCell ref="E5:E7"/>
    <mergeCell ref="K6:K7"/>
    <mergeCell ref="AD6:AD7"/>
    <mergeCell ref="M5:R5"/>
    <mergeCell ref="Y5:AD5"/>
    <mergeCell ref="X6:X7"/>
    <mergeCell ref="F5:F7"/>
    <mergeCell ref="G5:L5"/>
    <mergeCell ref="A2:B2"/>
    <mergeCell ref="A3:B3"/>
    <mergeCell ref="A4:B4"/>
    <mergeCell ref="A5:A7"/>
    <mergeCell ref="B5:B7"/>
    <mergeCell ref="A24:C25"/>
    <mergeCell ref="G25:J25"/>
    <mergeCell ref="M25:P25"/>
    <mergeCell ref="S25:V25"/>
    <mergeCell ref="AC6:AC7"/>
    <mergeCell ref="Y6:AB6"/>
    <mergeCell ref="C5:C7"/>
    <mergeCell ref="G6:J6"/>
    <mergeCell ref="M6:P6"/>
    <mergeCell ref="S6:V6"/>
    <mergeCell ref="Y25:AB25"/>
    <mergeCell ref="S5:X5"/>
    <mergeCell ref="L6:L7"/>
    <mergeCell ref="Q6:Q7"/>
    <mergeCell ref="R6:R7"/>
    <mergeCell ref="W6:W7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N I E S T A C J O N A R N Y C H&amp;R&amp;"Arial,Kursywa"&amp;12Rekrutacja w roku akademickim 2018/2019</oddHeader>
  </headerFooter>
  <ignoredErrors>
    <ignoredError sqref="D8:D19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zoomScaleNormal="100" zoomScaleSheetLayoutView="89" zoomScalePageLayoutView="80" workbookViewId="0">
      <selection activeCell="A2" sqref="A2:B2"/>
    </sheetView>
  </sheetViews>
  <sheetFormatPr defaultRowHeight="11.25"/>
  <cols>
    <col min="1" max="1" width="4.7109375" style="4" customWidth="1"/>
    <col min="2" max="2" width="21.85546875" style="4" customWidth="1"/>
    <col min="3" max="3" width="41.85546875" style="4" customWidth="1"/>
    <col min="4" max="4" width="7.42578125" style="4" customWidth="1"/>
    <col min="5" max="5" width="4.7109375" style="4" customWidth="1"/>
    <col min="6" max="6" width="7.7109375" style="4" customWidth="1"/>
    <col min="7" max="10" width="4.28515625" style="4" customWidth="1"/>
    <col min="11" max="11" width="7.7109375" style="4" customWidth="1"/>
    <col min="12" max="12" width="6.42578125" style="4" customWidth="1"/>
    <col min="13" max="16" width="4.28515625" style="4" customWidth="1"/>
    <col min="17" max="17" width="7.7109375" style="4" customWidth="1"/>
    <col min="18" max="18" width="6.42578125" style="4" customWidth="1"/>
    <col min="19" max="22" width="4.28515625" style="4" customWidth="1"/>
    <col min="23" max="23" width="7.7109375" style="4" customWidth="1"/>
    <col min="24" max="24" width="6.42578125" style="4" customWidth="1"/>
    <col min="25" max="28" width="4.28515625" style="4" customWidth="1"/>
    <col min="29" max="29" width="7.7109375" style="4" customWidth="1"/>
    <col min="30" max="30" width="6.42578125" style="4" customWidth="1"/>
    <col min="31" max="16384" width="9.140625" style="4"/>
  </cols>
  <sheetData>
    <row r="1" spans="1:30" ht="15.75">
      <c r="A1" s="1" t="s">
        <v>259</v>
      </c>
      <c r="B1" s="1"/>
      <c r="C1" s="55"/>
      <c r="D1" s="6"/>
      <c r="E1" s="6"/>
      <c r="F1" s="6"/>
      <c r="G1" s="6"/>
      <c r="H1" s="6"/>
      <c r="I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>
      <c r="A2" s="196" t="s">
        <v>0</v>
      </c>
      <c r="B2" s="196"/>
      <c r="C2" s="2" t="s">
        <v>1</v>
      </c>
      <c r="D2" s="14"/>
    </row>
    <row r="3" spans="1:30" ht="12.75">
      <c r="A3" s="196" t="s">
        <v>31</v>
      </c>
      <c r="B3" s="196"/>
      <c r="C3" s="2" t="s">
        <v>246</v>
      </c>
    </row>
    <row r="4" spans="1:30" ht="12.75">
      <c r="A4" s="197" t="s">
        <v>2</v>
      </c>
      <c r="B4" s="197"/>
      <c r="C4" s="2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189" t="s">
        <v>3</v>
      </c>
      <c r="B5" s="195" t="s">
        <v>4</v>
      </c>
      <c r="C5" s="189" t="s">
        <v>5</v>
      </c>
      <c r="D5" s="189" t="s">
        <v>11</v>
      </c>
      <c r="E5" s="267" t="s">
        <v>12</v>
      </c>
      <c r="F5" s="189" t="s">
        <v>13</v>
      </c>
      <c r="G5" s="188" t="s">
        <v>6</v>
      </c>
      <c r="H5" s="188"/>
      <c r="I5" s="188"/>
      <c r="J5" s="188"/>
      <c r="K5" s="188"/>
      <c r="L5" s="188"/>
      <c r="M5" s="195" t="s">
        <v>7</v>
      </c>
      <c r="N5" s="195"/>
      <c r="O5" s="195"/>
      <c r="P5" s="195"/>
      <c r="Q5" s="195"/>
      <c r="R5" s="195"/>
      <c r="S5" s="188" t="s">
        <v>8</v>
      </c>
      <c r="T5" s="188"/>
      <c r="U5" s="188"/>
      <c r="V5" s="188"/>
      <c r="W5" s="188"/>
      <c r="X5" s="188"/>
      <c r="Y5" s="195" t="s">
        <v>9</v>
      </c>
      <c r="Z5" s="195"/>
      <c r="AA5" s="195"/>
      <c r="AB5" s="195"/>
      <c r="AC5" s="195"/>
      <c r="AD5" s="195"/>
    </row>
    <row r="6" spans="1:30" ht="12.95" customHeight="1">
      <c r="A6" s="189"/>
      <c r="B6" s="195"/>
      <c r="C6" s="189"/>
      <c r="D6" s="189"/>
      <c r="E6" s="267"/>
      <c r="F6" s="189"/>
      <c r="G6" s="201" t="s">
        <v>10</v>
      </c>
      <c r="H6" s="201"/>
      <c r="I6" s="201"/>
      <c r="J6" s="270"/>
      <c r="K6" s="201" t="s">
        <v>13</v>
      </c>
      <c r="L6" s="266" t="s">
        <v>12</v>
      </c>
      <c r="M6" s="189" t="s">
        <v>10</v>
      </c>
      <c r="N6" s="189"/>
      <c r="O6" s="189"/>
      <c r="P6" s="271"/>
      <c r="Q6" s="189" t="s">
        <v>13</v>
      </c>
      <c r="R6" s="267" t="s">
        <v>12</v>
      </c>
      <c r="S6" s="201" t="s">
        <v>10</v>
      </c>
      <c r="T6" s="201"/>
      <c r="U6" s="201"/>
      <c r="V6" s="270"/>
      <c r="W6" s="201" t="s">
        <v>13</v>
      </c>
      <c r="X6" s="266" t="s">
        <v>12</v>
      </c>
      <c r="Y6" s="189" t="s">
        <v>10</v>
      </c>
      <c r="Z6" s="189"/>
      <c r="AA6" s="189"/>
      <c r="AB6" s="271"/>
      <c r="AC6" s="189" t="s">
        <v>13</v>
      </c>
      <c r="AD6" s="267" t="s">
        <v>12</v>
      </c>
    </row>
    <row r="7" spans="1:30" ht="26.1" customHeight="1">
      <c r="A7" s="189"/>
      <c r="B7" s="195"/>
      <c r="C7" s="189"/>
      <c r="D7" s="189"/>
      <c r="E7" s="267"/>
      <c r="F7" s="189"/>
      <c r="G7" s="22" t="s">
        <v>14</v>
      </c>
      <c r="H7" s="22" t="s">
        <v>15</v>
      </c>
      <c r="I7" s="22" t="s">
        <v>137</v>
      </c>
      <c r="J7" s="22" t="s">
        <v>136</v>
      </c>
      <c r="K7" s="201"/>
      <c r="L7" s="266"/>
      <c r="M7" s="20" t="s">
        <v>14</v>
      </c>
      <c r="N7" s="20" t="s">
        <v>15</v>
      </c>
      <c r="O7" s="20" t="s">
        <v>137</v>
      </c>
      <c r="P7" s="20" t="s">
        <v>136</v>
      </c>
      <c r="Q7" s="189"/>
      <c r="R7" s="267"/>
      <c r="S7" s="22" t="s">
        <v>14</v>
      </c>
      <c r="T7" s="22" t="s">
        <v>15</v>
      </c>
      <c r="U7" s="22" t="s">
        <v>137</v>
      </c>
      <c r="V7" s="22" t="s">
        <v>136</v>
      </c>
      <c r="W7" s="201"/>
      <c r="X7" s="266"/>
      <c r="Y7" s="20" t="s">
        <v>14</v>
      </c>
      <c r="Z7" s="20" t="s">
        <v>15</v>
      </c>
      <c r="AA7" s="20" t="s">
        <v>137</v>
      </c>
      <c r="AB7" s="20" t="s">
        <v>136</v>
      </c>
      <c r="AC7" s="189"/>
      <c r="AD7" s="267"/>
    </row>
    <row r="8" spans="1:30" ht="36.950000000000003" customHeight="1">
      <c r="A8" s="96" t="s">
        <v>16</v>
      </c>
      <c r="B8" s="42" t="s">
        <v>141</v>
      </c>
      <c r="C8" s="26" t="s">
        <v>142</v>
      </c>
      <c r="D8" s="27">
        <f>SUM(G8:J8,M8:P8,S8:V8,Y8:AB8)</f>
        <v>27</v>
      </c>
      <c r="E8" s="27">
        <f>SUM(L8,R8,X8,AD8)</f>
        <v>4</v>
      </c>
      <c r="F8" s="27" t="s">
        <v>50</v>
      </c>
      <c r="G8" s="28">
        <v>9</v>
      </c>
      <c r="H8" s="28">
        <v>18</v>
      </c>
      <c r="I8" s="28"/>
      <c r="J8" s="28" t="s">
        <v>60</v>
      </c>
      <c r="K8" s="28" t="s">
        <v>50</v>
      </c>
      <c r="L8" s="28">
        <v>4</v>
      </c>
      <c r="M8" s="27" t="s">
        <v>60</v>
      </c>
      <c r="N8" s="27" t="s">
        <v>60</v>
      </c>
      <c r="O8" s="27"/>
      <c r="P8" s="27" t="s">
        <v>60</v>
      </c>
      <c r="Q8" s="27" t="s">
        <v>60</v>
      </c>
      <c r="R8" s="27"/>
      <c r="S8" s="28"/>
      <c r="T8" s="28"/>
      <c r="U8" s="28"/>
      <c r="V8" s="28"/>
      <c r="W8" s="28"/>
      <c r="X8" s="28"/>
      <c r="Y8" s="27"/>
      <c r="Z8" s="27"/>
      <c r="AA8" s="27"/>
      <c r="AB8" s="27"/>
      <c r="AC8" s="27"/>
      <c r="AD8" s="27"/>
    </row>
    <row r="9" spans="1:30" ht="36.950000000000003" customHeight="1">
      <c r="A9" s="96" t="s">
        <v>17</v>
      </c>
      <c r="B9" s="42" t="s">
        <v>169</v>
      </c>
      <c r="C9" s="26" t="s">
        <v>168</v>
      </c>
      <c r="D9" s="27">
        <f t="shared" ref="D9:D21" si="0">SUM(G9:J9,M9:P9,S9:V9,Y9:AB9)</f>
        <v>18</v>
      </c>
      <c r="E9" s="27">
        <f t="shared" ref="E9:E21" si="1">SUM(L9,R9,X9,AD9)</f>
        <v>2</v>
      </c>
      <c r="F9" s="27" t="s">
        <v>45</v>
      </c>
      <c r="G9" s="28">
        <v>9</v>
      </c>
      <c r="H9" s="28"/>
      <c r="I9" s="28"/>
      <c r="J9" s="28">
        <v>9</v>
      </c>
      <c r="K9" s="28" t="s">
        <v>45</v>
      </c>
      <c r="L9" s="28">
        <v>2</v>
      </c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7"/>
      <c r="Z9" s="27"/>
      <c r="AA9" s="27"/>
      <c r="AB9" s="27"/>
      <c r="AC9" s="27"/>
      <c r="AD9" s="27"/>
    </row>
    <row r="10" spans="1:30" ht="30" customHeight="1">
      <c r="A10" s="96" t="s">
        <v>18</v>
      </c>
      <c r="B10" s="42" t="s">
        <v>143</v>
      </c>
      <c r="C10" s="26" t="s">
        <v>144</v>
      </c>
      <c r="D10" s="27">
        <f t="shared" si="0"/>
        <v>27</v>
      </c>
      <c r="E10" s="27">
        <f t="shared" si="1"/>
        <v>4</v>
      </c>
      <c r="F10" s="27" t="s">
        <v>50</v>
      </c>
      <c r="G10" s="28" t="s">
        <v>60</v>
      </c>
      <c r="H10" s="28" t="s">
        <v>60</v>
      </c>
      <c r="I10" s="28"/>
      <c r="J10" s="28" t="s">
        <v>60</v>
      </c>
      <c r="K10" s="28" t="s">
        <v>60</v>
      </c>
      <c r="L10" s="28"/>
      <c r="M10" s="27">
        <v>9</v>
      </c>
      <c r="N10" s="27">
        <v>18</v>
      </c>
      <c r="O10" s="27"/>
      <c r="P10" s="27" t="s">
        <v>60</v>
      </c>
      <c r="Q10" s="27" t="s">
        <v>50</v>
      </c>
      <c r="R10" s="27">
        <v>4</v>
      </c>
      <c r="S10" s="28"/>
      <c r="T10" s="28"/>
      <c r="U10" s="28"/>
      <c r="V10" s="28"/>
      <c r="W10" s="28"/>
      <c r="X10" s="28"/>
      <c r="Y10" s="27"/>
      <c r="Z10" s="27"/>
      <c r="AA10" s="27"/>
      <c r="AB10" s="27"/>
      <c r="AC10" s="27"/>
      <c r="AD10" s="27"/>
    </row>
    <row r="11" spans="1:30" ht="22.5" customHeight="1">
      <c r="A11" s="96" t="s">
        <v>20</v>
      </c>
      <c r="B11" s="42" t="s">
        <v>154</v>
      </c>
      <c r="C11" s="26" t="s">
        <v>155</v>
      </c>
      <c r="D11" s="27">
        <f t="shared" si="0"/>
        <v>18</v>
      </c>
      <c r="E11" s="27">
        <f t="shared" si="1"/>
        <v>2</v>
      </c>
      <c r="F11" s="27" t="s">
        <v>45</v>
      </c>
      <c r="G11" s="28"/>
      <c r="H11" s="28"/>
      <c r="I11" s="28"/>
      <c r="J11" s="28"/>
      <c r="K11" s="28"/>
      <c r="L11" s="28"/>
      <c r="M11" s="27">
        <v>9</v>
      </c>
      <c r="N11" s="27">
        <v>9</v>
      </c>
      <c r="O11" s="27"/>
      <c r="P11" s="27"/>
      <c r="Q11" s="27" t="s">
        <v>45</v>
      </c>
      <c r="R11" s="27">
        <v>2</v>
      </c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/>
      <c r="AD11" s="27"/>
    </row>
    <row r="12" spans="1:30" ht="22.5" customHeight="1">
      <c r="A12" s="96" t="s">
        <v>21</v>
      </c>
      <c r="B12" s="42" t="s">
        <v>145</v>
      </c>
      <c r="C12" s="26" t="s">
        <v>146</v>
      </c>
      <c r="D12" s="27">
        <f t="shared" si="0"/>
        <v>18</v>
      </c>
      <c r="E12" s="27">
        <f t="shared" si="1"/>
        <v>5</v>
      </c>
      <c r="F12" s="27" t="s">
        <v>50</v>
      </c>
      <c r="G12" s="28" t="s">
        <v>60</v>
      </c>
      <c r="H12" s="28" t="s">
        <v>60</v>
      </c>
      <c r="I12" s="28"/>
      <c r="J12" s="28" t="s">
        <v>60</v>
      </c>
      <c r="K12" s="28" t="s">
        <v>60</v>
      </c>
      <c r="L12" s="28"/>
      <c r="M12" s="27"/>
      <c r="N12" s="27"/>
      <c r="O12" s="27"/>
      <c r="P12" s="27"/>
      <c r="Q12" s="27"/>
      <c r="R12" s="27"/>
      <c r="S12" s="28">
        <v>9</v>
      </c>
      <c r="T12" s="28">
        <v>9</v>
      </c>
      <c r="U12" s="28"/>
      <c r="V12" s="28"/>
      <c r="W12" s="28" t="s">
        <v>50</v>
      </c>
      <c r="X12" s="28">
        <v>5</v>
      </c>
      <c r="Y12" s="27"/>
      <c r="Z12" s="27"/>
      <c r="AA12" s="27"/>
      <c r="AB12" s="27"/>
      <c r="AC12" s="27"/>
      <c r="AD12" s="27"/>
    </row>
    <row r="13" spans="1:30" ht="22.5" customHeight="1">
      <c r="A13" s="96" t="s">
        <v>22</v>
      </c>
      <c r="B13" s="42" t="s">
        <v>147</v>
      </c>
      <c r="C13" s="26" t="s">
        <v>148</v>
      </c>
      <c r="D13" s="27">
        <f t="shared" si="0"/>
        <v>18</v>
      </c>
      <c r="E13" s="27">
        <f t="shared" si="1"/>
        <v>4</v>
      </c>
      <c r="F13" s="27" t="s">
        <v>46</v>
      </c>
      <c r="G13" s="28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8"/>
      <c r="T13" s="28"/>
      <c r="U13" s="28">
        <v>18</v>
      </c>
      <c r="V13" s="28"/>
      <c r="W13" s="28" t="s">
        <v>46</v>
      </c>
      <c r="X13" s="28">
        <v>4</v>
      </c>
      <c r="Y13" s="27" t="s">
        <v>156</v>
      </c>
      <c r="Z13" s="27" t="s">
        <v>156</v>
      </c>
      <c r="AA13" s="27"/>
      <c r="AB13" s="27" t="s">
        <v>156</v>
      </c>
      <c r="AC13" s="27" t="s">
        <v>156</v>
      </c>
      <c r="AD13" s="27"/>
    </row>
    <row r="14" spans="1:30" ht="22.5" customHeight="1">
      <c r="A14" s="96" t="s">
        <v>23</v>
      </c>
      <c r="B14" s="42" t="s">
        <v>149</v>
      </c>
      <c r="C14" s="26" t="s">
        <v>150</v>
      </c>
      <c r="D14" s="27">
        <f t="shared" si="0"/>
        <v>18</v>
      </c>
      <c r="E14" s="27">
        <f t="shared" si="1"/>
        <v>4</v>
      </c>
      <c r="F14" s="27" t="s">
        <v>46</v>
      </c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7"/>
      <c r="S14" s="28"/>
      <c r="T14" s="28"/>
      <c r="U14" s="28">
        <v>18</v>
      </c>
      <c r="V14" s="28"/>
      <c r="W14" s="28" t="s">
        <v>46</v>
      </c>
      <c r="X14" s="28">
        <v>4</v>
      </c>
      <c r="Y14" s="27" t="s">
        <v>156</v>
      </c>
      <c r="Z14" s="27" t="s">
        <v>156</v>
      </c>
      <c r="AA14" s="27"/>
      <c r="AB14" s="27" t="s">
        <v>156</v>
      </c>
      <c r="AC14" s="27" t="s">
        <v>156</v>
      </c>
      <c r="AD14" s="27"/>
    </row>
    <row r="15" spans="1:30" ht="22.5" customHeight="1">
      <c r="A15" s="96" t="s">
        <v>24</v>
      </c>
      <c r="B15" s="42" t="s">
        <v>117</v>
      </c>
      <c r="C15" s="26" t="s">
        <v>71</v>
      </c>
      <c r="D15" s="27">
        <f t="shared" si="0"/>
        <v>18</v>
      </c>
      <c r="E15" s="27">
        <f t="shared" si="1"/>
        <v>5</v>
      </c>
      <c r="F15" s="27" t="s">
        <v>50</v>
      </c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8">
        <v>9</v>
      </c>
      <c r="T15" s="28">
        <v>9</v>
      </c>
      <c r="U15" s="28"/>
      <c r="V15" s="28" t="s">
        <v>156</v>
      </c>
      <c r="W15" s="28" t="s">
        <v>50</v>
      </c>
      <c r="X15" s="28">
        <v>5</v>
      </c>
      <c r="Y15" s="27" t="s">
        <v>156</v>
      </c>
      <c r="Z15" s="27" t="s">
        <v>156</v>
      </c>
      <c r="AA15" s="27"/>
      <c r="AB15" s="27" t="s">
        <v>156</v>
      </c>
      <c r="AC15" s="27" t="s">
        <v>156</v>
      </c>
      <c r="AD15" s="27"/>
    </row>
    <row r="16" spans="1:30" ht="30.95" customHeight="1">
      <c r="A16" s="96" t="s">
        <v>25</v>
      </c>
      <c r="B16" s="42" t="s">
        <v>157</v>
      </c>
      <c r="C16" s="26" t="s">
        <v>158</v>
      </c>
      <c r="D16" s="27">
        <f t="shared" si="0"/>
        <v>18</v>
      </c>
      <c r="E16" s="27">
        <f t="shared" si="1"/>
        <v>2</v>
      </c>
      <c r="F16" s="27" t="s">
        <v>45</v>
      </c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8">
        <v>9</v>
      </c>
      <c r="T16" s="28">
        <v>9</v>
      </c>
      <c r="U16" s="28"/>
      <c r="V16" s="28"/>
      <c r="W16" s="28" t="s">
        <v>45</v>
      </c>
      <c r="X16" s="28">
        <v>2</v>
      </c>
      <c r="Y16" s="27"/>
      <c r="Z16" s="27"/>
      <c r="AA16" s="27"/>
      <c r="AB16" s="27"/>
      <c r="AC16" s="27"/>
      <c r="AD16" s="27"/>
    </row>
    <row r="17" spans="1:30" ht="22.5" customHeight="1">
      <c r="A17" s="96" t="s">
        <v>26</v>
      </c>
      <c r="B17" s="42" t="s">
        <v>159</v>
      </c>
      <c r="C17" s="26" t="s">
        <v>160</v>
      </c>
      <c r="D17" s="27">
        <f t="shared" si="0"/>
        <v>9</v>
      </c>
      <c r="E17" s="27">
        <f t="shared" si="1"/>
        <v>2</v>
      </c>
      <c r="F17" s="27" t="s">
        <v>46</v>
      </c>
      <c r="G17" s="28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8"/>
      <c r="T17" s="28"/>
      <c r="U17" s="28"/>
      <c r="V17" s="28"/>
      <c r="W17" s="28"/>
      <c r="X17" s="28"/>
      <c r="Y17" s="27">
        <v>9</v>
      </c>
      <c r="Z17" s="27"/>
      <c r="AA17" s="27"/>
      <c r="AB17" s="27"/>
      <c r="AC17" s="27" t="s">
        <v>46</v>
      </c>
      <c r="AD17" s="27">
        <v>2</v>
      </c>
    </row>
    <row r="18" spans="1:30" ht="22.5" customHeight="1">
      <c r="A18" s="96" t="s">
        <v>27</v>
      </c>
      <c r="B18" s="42" t="s">
        <v>118</v>
      </c>
      <c r="C18" s="26" t="s">
        <v>72</v>
      </c>
      <c r="D18" s="27">
        <f t="shared" si="0"/>
        <v>18</v>
      </c>
      <c r="E18" s="27">
        <f t="shared" si="1"/>
        <v>3</v>
      </c>
      <c r="F18" s="27" t="s">
        <v>50</v>
      </c>
      <c r="G18" s="28"/>
      <c r="H18" s="28"/>
      <c r="I18" s="28"/>
      <c r="J18" s="28"/>
      <c r="K18" s="28"/>
      <c r="L18" s="28"/>
      <c r="M18" s="27"/>
      <c r="N18" s="27"/>
      <c r="O18" s="27"/>
      <c r="P18" s="27"/>
      <c r="Q18" s="27"/>
      <c r="R18" s="27"/>
      <c r="S18" s="28" t="s">
        <v>156</v>
      </c>
      <c r="T18" s="28" t="s">
        <v>156</v>
      </c>
      <c r="U18" s="28"/>
      <c r="V18" s="28" t="s">
        <v>156</v>
      </c>
      <c r="W18" s="28" t="s">
        <v>156</v>
      </c>
      <c r="X18" s="28"/>
      <c r="Y18" s="27">
        <v>9</v>
      </c>
      <c r="Z18" s="27">
        <v>9</v>
      </c>
      <c r="AA18" s="27"/>
      <c r="AB18" s="27" t="s">
        <v>156</v>
      </c>
      <c r="AC18" s="27" t="s">
        <v>50</v>
      </c>
      <c r="AD18" s="27">
        <v>3</v>
      </c>
    </row>
    <row r="19" spans="1:30" ht="22.5" customHeight="1">
      <c r="A19" s="96" t="s">
        <v>28</v>
      </c>
      <c r="B19" s="42" t="s">
        <v>119</v>
      </c>
      <c r="C19" s="26" t="s">
        <v>76</v>
      </c>
      <c r="D19" s="27">
        <f t="shared" si="0"/>
        <v>18</v>
      </c>
      <c r="E19" s="27">
        <f t="shared" si="1"/>
        <v>2</v>
      </c>
      <c r="F19" s="27" t="s">
        <v>46</v>
      </c>
      <c r="G19" s="28"/>
      <c r="H19" s="28"/>
      <c r="I19" s="28"/>
      <c r="J19" s="28"/>
      <c r="K19" s="28"/>
      <c r="L19" s="28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7">
        <v>18</v>
      </c>
      <c r="Z19" s="27" t="s">
        <v>156</v>
      </c>
      <c r="AA19" s="27"/>
      <c r="AB19" s="27" t="s">
        <v>156</v>
      </c>
      <c r="AC19" s="27" t="s">
        <v>46</v>
      </c>
      <c r="AD19" s="27">
        <v>2</v>
      </c>
    </row>
    <row r="20" spans="1:30" ht="22.5" customHeight="1">
      <c r="A20" s="96" t="s">
        <v>29</v>
      </c>
      <c r="B20" s="42" t="s">
        <v>120</v>
      </c>
      <c r="C20" s="26" t="s">
        <v>151</v>
      </c>
      <c r="D20" s="27">
        <f t="shared" si="0"/>
        <v>18</v>
      </c>
      <c r="E20" s="27">
        <f t="shared" si="1"/>
        <v>2</v>
      </c>
      <c r="F20" s="27" t="s">
        <v>46</v>
      </c>
      <c r="G20" s="28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7"/>
      <c r="Z20" s="27"/>
      <c r="AA20" s="27">
        <v>18</v>
      </c>
      <c r="AB20" s="27"/>
      <c r="AC20" s="27" t="s">
        <v>46</v>
      </c>
      <c r="AD20" s="27">
        <v>2</v>
      </c>
    </row>
    <row r="21" spans="1:30" ht="22.5" customHeight="1">
      <c r="A21" s="96" t="s">
        <v>132</v>
      </c>
      <c r="B21" s="42" t="s">
        <v>121</v>
      </c>
      <c r="C21" s="26" t="s">
        <v>73</v>
      </c>
      <c r="D21" s="27">
        <f t="shared" si="0"/>
        <v>18</v>
      </c>
      <c r="E21" s="27">
        <f t="shared" si="1"/>
        <v>3</v>
      </c>
      <c r="F21" s="27" t="s">
        <v>45</v>
      </c>
      <c r="G21" s="28"/>
      <c r="H21" s="28"/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7">
        <v>9</v>
      </c>
      <c r="Z21" s="27">
        <v>9</v>
      </c>
      <c r="AA21" s="27"/>
      <c r="AB21" s="27" t="s">
        <v>156</v>
      </c>
      <c r="AC21" s="27" t="s">
        <v>45</v>
      </c>
      <c r="AD21" s="27">
        <v>3</v>
      </c>
    </row>
    <row r="22" spans="1:30" ht="12.75">
      <c r="A22" s="240" t="s">
        <v>230</v>
      </c>
      <c r="B22" s="240"/>
      <c r="C22" s="240"/>
      <c r="D22" s="54">
        <f>SUM(D8:D21)</f>
        <v>261</v>
      </c>
      <c r="E22" s="54">
        <f>SUM(E8:E21)</f>
        <v>44</v>
      </c>
      <c r="F22" s="54" t="s">
        <v>75</v>
      </c>
      <c r="G22" s="65">
        <f>SUM(G8:G21)</f>
        <v>18</v>
      </c>
      <c r="H22" s="65">
        <f>SUM(H8:H21)</f>
        <v>18</v>
      </c>
      <c r="I22" s="65">
        <f>SUM(I8:I21)</f>
        <v>0</v>
      </c>
      <c r="J22" s="65">
        <f>SUM(J8:J21)</f>
        <v>9</v>
      </c>
      <c r="K22" s="65" t="s">
        <v>75</v>
      </c>
      <c r="L22" s="65">
        <f>SUM(L8:L21)</f>
        <v>6</v>
      </c>
      <c r="M22" s="54">
        <f>SUM(M8:M21)</f>
        <v>18</v>
      </c>
      <c r="N22" s="54">
        <f>SUM(N8:N21)</f>
        <v>27</v>
      </c>
      <c r="O22" s="54">
        <f>SUM(O8:O21)</f>
        <v>0</v>
      </c>
      <c r="P22" s="54">
        <f>SUM(P8:P21)</f>
        <v>0</v>
      </c>
      <c r="Q22" s="54" t="s">
        <v>75</v>
      </c>
      <c r="R22" s="54">
        <f>SUM(R8:R21)</f>
        <v>6</v>
      </c>
      <c r="S22" s="65">
        <f>SUM(S8:S21)</f>
        <v>27</v>
      </c>
      <c r="T22" s="65">
        <f>SUM(T8:T21)</f>
        <v>27</v>
      </c>
      <c r="U22" s="65">
        <f>SUM(U8:U21)</f>
        <v>36</v>
      </c>
      <c r="V22" s="65">
        <f>SUM(V8:V21)</f>
        <v>0</v>
      </c>
      <c r="W22" s="65" t="s">
        <v>75</v>
      </c>
      <c r="X22" s="65">
        <f>SUM(X8:X21)</f>
        <v>20</v>
      </c>
      <c r="Y22" s="54">
        <f>SUM(Y8:Y21)</f>
        <v>45</v>
      </c>
      <c r="Z22" s="54">
        <f>SUM(Z8:Z21)</f>
        <v>18</v>
      </c>
      <c r="AA22" s="54">
        <f>SUM(AA8:AA21)</f>
        <v>18</v>
      </c>
      <c r="AB22" s="54">
        <f>SUM(AB8:AB21)</f>
        <v>0</v>
      </c>
      <c r="AC22" s="54" t="s">
        <v>75</v>
      </c>
      <c r="AD22" s="54">
        <f>SUM(AD8:AD21)</f>
        <v>12</v>
      </c>
    </row>
    <row r="23" spans="1:30" ht="12.75">
      <c r="A23" s="272"/>
      <c r="B23" s="272"/>
      <c r="C23" s="272"/>
      <c r="D23" s="107"/>
      <c r="E23" s="107"/>
      <c r="F23" s="107"/>
      <c r="G23" s="268">
        <f>SUM(G22:J22)</f>
        <v>45</v>
      </c>
      <c r="H23" s="268"/>
      <c r="I23" s="268"/>
      <c r="J23" s="268"/>
      <c r="K23" s="46"/>
      <c r="L23" s="46"/>
      <c r="M23" s="269">
        <f>SUM(M22:P22)</f>
        <v>45</v>
      </c>
      <c r="N23" s="269"/>
      <c r="O23" s="269"/>
      <c r="P23" s="269"/>
      <c r="Q23" s="34"/>
      <c r="R23" s="34"/>
      <c r="S23" s="268">
        <f>SUM(S22:V22)</f>
        <v>90</v>
      </c>
      <c r="T23" s="268"/>
      <c r="U23" s="268"/>
      <c r="V23" s="268"/>
      <c r="W23" s="46"/>
      <c r="X23" s="46"/>
      <c r="Y23" s="269">
        <f>SUM(Y22:AB22)</f>
        <v>81</v>
      </c>
      <c r="Z23" s="269"/>
      <c r="AA23" s="269"/>
      <c r="AB23" s="269"/>
      <c r="AC23" s="34"/>
      <c r="AD23" s="34"/>
    </row>
    <row r="26" spans="1:30">
      <c r="A26" s="4" t="s">
        <v>125</v>
      </c>
      <c r="P26" s="4" t="s">
        <v>126</v>
      </c>
    </row>
    <row r="27" spans="1:30">
      <c r="P27" s="4" t="s">
        <v>127</v>
      </c>
    </row>
    <row r="28" spans="1:30">
      <c r="A28" s="11"/>
      <c r="B28" s="11"/>
      <c r="C28" s="11"/>
      <c r="D28" s="11"/>
      <c r="E28" s="11"/>
      <c r="F28" s="11"/>
      <c r="G28" s="11"/>
      <c r="H28" s="11"/>
      <c r="I28" s="11"/>
      <c r="K28" s="11"/>
      <c r="L28" s="11"/>
      <c r="M28" s="11"/>
      <c r="N28" s="11"/>
      <c r="O28" s="11"/>
      <c r="P28" s="11" t="s">
        <v>128</v>
      </c>
    </row>
  </sheetData>
  <mergeCells count="30">
    <mergeCell ref="C5:C7"/>
    <mergeCell ref="D5:D7"/>
    <mergeCell ref="E5:E7"/>
    <mergeCell ref="F5:F7"/>
    <mergeCell ref="A2:B2"/>
    <mergeCell ref="A3:B3"/>
    <mergeCell ref="A4:B4"/>
    <mergeCell ref="A5:A7"/>
    <mergeCell ref="B5:B7"/>
    <mergeCell ref="AC6:AC7"/>
    <mergeCell ref="Y5:AD5"/>
    <mergeCell ref="G6:J6"/>
    <mergeCell ref="AD6:AD7"/>
    <mergeCell ref="K6:K7"/>
    <mergeCell ref="Q6:Q7"/>
    <mergeCell ref="W6:W7"/>
    <mergeCell ref="L6:L7"/>
    <mergeCell ref="R6:R7"/>
    <mergeCell ref="X6:X7"/>
    <mergeCell ref="M5:R5"/>
    <mergeCell ref="S5:X5"/>
    <mergeCell ref="Y6:AB6"/>
    <mergeCell ref="M6:P6"/>
    <mergeCell ref="S6:V6"/>
    <mergeCell ref="G5:L5"/>
    <mergeCell ref="Y23:AB23"/>
    <mergeCell ref="A22:C23"/>
    <mergeCell ref="G23:J23"/>
    <mergeCell ref="M23:P23"/>
    <mergeCell ref="S23:V23"/>
  </mergeCells>
  <phoneticPr fontId="8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N I E S T A C J O N A R N Y C H&amp;R&amp;"Arial,Kursywa"&amp;12Rekrutacja w roku akademickim 2018/2019</oddHeader>
  </headerFooter>
  <ignoredErrors>
    <ignoredError sqref="D9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Pegagogika_Mu_ST</vt:lpstr>
      <vt:lpstr>M1_EPiWiEM</vt:lpstr>
      <vt:lpstr>M2_EPiWiiWDwRZ</vt:lpstr>
      <vt:lpstr>M3_POWiP</vt:lpstr>
      <vt:lpstr>M4_PSiS</vt:lpstr>
      <vt:lpstr>M5_RzTS</vt:lpstr>
      <vt:lpstr>M1_EPiWiEM!Obszar_wydruku</vt:lpstr>
      <vt:lpstr>M2_EPiWiiWDwRZ!Obszar_wydruku</vt:lpstr>
      <vt:lpstr>M3_POWiP!Obszar_wydruku</vt:lpstr>
      <vt:lpstr>M4_PSiS!Obszar_wydruku</vt:lpstr>
      <vt:lpstr>M5_RzTS!Obszar_wydruku</vt:lpstr>
      <vt:lpstr>Pegagogika_Mu_ST!Obszar_wydruku</vt:lpstr>
      <vt:lpstr>M3_POWiP!Print_Area</vt:lpstr>
      <vt:lpstr>Pegagogika_Mu_ST!Print_Area</vt:lpstr>
      <vt:lpstr>Pegagogika_Mu_ST!Print_Titles</vt:lpstr>
      <vt:lpstr>Pegagogika_Mu_ST!Tytuły_wydruku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UZ</cp:lastModifiedBy>
  <cp:lastPrinted>2018-03-04T22:24:27Z</cp:lastPrinted>
  <dcterms:created xsi:type="dcterms:W3CDTF">2012-02-18T14:14:45Z</dcterms:created>
  <dcterms:modified xsi:type="dcterms:W3CDTF">2018-04-13T07:34:59Z</dcterms:modified>
</cp:coreProperties>
</file>